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https://tifsonline-my.sharepoint.com/personal/scollier_tifs_com/Documents/Documents/Conflict Minerals/TI CMRT/"/>
    </mc:Choice>
  </mc:AlternateContent>
  <xr:revisionPtr revIDLastSave="19" documentId="8_{B7604063-0DBA-4FEA-ABCF-CFA21E87CEEE}" xr6:coauthVersionLast="47" xr6:coauthVersionMax="47" xr10:uidLastSave="{92348F61-5168-42D2-988E-F67181E60D12}"/>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5440" windowHeight="15390" tabRatio="66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List'!$A$4:$Q$2489</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89" i="5"/>
  <c r="T2489" i="5"/>
  <c r="S2489" i="5"/>
  <c r="C2488" i="5"/>
  <c r="B2488" i="5"/>
  <c r="C2487" i="5"/>
  <c r="V2487" i="5" s="1"/>
  <c r="I2487" i="5" s="1"/>
  <c r="B2487" i="5"/>
  <c r="C2486" i="5"/>
  <c r="V2486" i="5" s="1"/>
  <c r="E2486" i="5" s="1"/>
  <c r="B2486" i="5"/>
  <c r="C2485" i="5"/>
  <c r="V2485" i="5" s="1"/>
  <c r="B2485" i="5"/>
  <c r="C2484" i="5"/>
  <c r="B2484" i="5"/>
  <c r="C2483" i="5"/>
  <c r="V2483" i="5" s="1"/>
  <c r="I2483" i="5" s="1"/>
  <c r="B2483" i="5"/>
  <c r="C2482" i="5"/>
  <c r="V2482" i="5" s="1"/>
  <c r="E2482" i="5" s="1"/>
  <c r="B2482" i="5"/>
  <c r="C2481" i="5"/>
  <c r="V2481" i="5" s="1"/>
  <c r="B2481" i="5"/>
  <c r="C2480" i="5"/>
  <c r="B2480" i="5"/>
  <c r="C2479" i="5"/>
  <c r="V2479" i="5" s="1"/>
  <c r="H2479" i="5" s="1"/>
  <c r="B2479" i="5"/>
  <c r="C2478" i="5"/>
  <c r="V2478" i="5" s="1"/>
  <c r="F2478" i="5" s="1"/>
  <c r="B2478" i="5"/>
  <c r="C2477" i="5"/>
  <c r="V2477" i="5" s="1"/>
  <c r="B2477" i="5"/>
  <c r="C2476" i="5"/>
  <c r="V2476" i="5" s="1"/>
  <c r="B2476" i="5"/>
  <c r="S2476" i="5" s="1"/>
  <c r="C2475" i="5"/>
  <c r="B2475" i="5"/>
  <c r="C2474" i="5"/>
  <c r="B2474" i="5"/>
  <c r="C2473" i="5"/>
  <c r="V2473" i="5" s="1"/>
  <c r="B2473" i="5"/>
  <c r="C2472" i="5"/>
  <c r="V2472" i="5" s="1"/>
  <c r="B2472" i="5"/>
  <c r="S2472" i="5" s="1"/>
  <c r="C2471" i="5"/>
  <c r="B2471" i="5"/>
  <c r="C2470" i="5"/>
  <c r="B2470" i="5"/>
  <c r="C2469" i="5"/>
  <c r="B2469" i="5"/>
  <c r="C2468" i="5"/>
  <c r="V2468" i="5" s="1"/>
  <c r="B2468" i="5"/>
  <c r="S2468" i="5" s="1"/>
  <c r="C2467" i="5"/>
  <c r="V2467" i="5" s="1"/>
  <c r="G2467" i="5" s="1"/>
  <c r="B2467" i="5"/>
  <c r="C2466" i="5"/>
  <c r="V2466" i="5" s="1"/>
  <c r="B2466" i="5"/>
  <c r="S2466" i="5" s="1"/>
  <c r="C2465" i="5"/>
  <c r="V2465" i="5" s="1"/>
  <c r="J2465" i="5" s="1"/>
  <c r="B2465" i="5"/>
  <c r="S2465" i="5" s="1"/>
  <c r="C2464" i="5"/>
  <c r="B2464" i="5"/>
  <c r="S2464" i="5" s="1"/>
  <c r="C2463" i="5"/>
  <c r="B2463" i="5"/>
  <c r="C2462" i="5"/>
  <c r="B2462" i="5"/>
  <c r="C2461" i="5"/>
  <c r="V2461" i="5" s="1"/>
  <c r="B2461" i="5"/>
  <c r="C2460" i="5"/>
  <c r="V2460" i="5" s="1"/>
  <c r="B2460" i="5"/>
  <c r="C2459" i="5"/>
  <c r="V2459" i="5" s="1"/>
  <c r="I2459" i="5" s="1"/>
  <c r="B2459" i="5"/>
  <c r="S2459" i="5" s="1"/>
  <c r="C2458" i="5"/>
  <c r="V2458" i="5" s="1"/>
  <c r="R2458" i="5" s="1"/>
  <c r="B2458" i="5"/>
  <c r="T2458" i="5" s="1"/>
  <c r="C2457" i="5"/>
  <c r="V2457" i="5" s="1"/>
  <c r="J2457" i="5" s="1"/>
  <c r="B2457" i="5"/>
  <c r="S2457" i="5" s="1"/>
  <c r="C2456" i="5"/>
  <c r="V2456" i="5" s="1"/>
  <c r="R2456" i="5" s="1"/>
  <c r="B2456" i="5"/>
  <c r="T2456" i="5" s="1"/>
  <c r="C2455" i="5"/>
  <c r="B2455" i="5"/>
  <c r="T2455" i="5" s="1"/>
  <c r="C2454" i="5"/>
  <c r="B2454" i="5"/>
  <c r="C2453" i="5"/>
  <c r="V2453" i="5" s="1"/>
  <c r="B2453" i="5"/>
  <c r="S2453" i="5" s="1"/>
  <c r="C2452" i="5"/>
  <c r="B2452" i="5"/>
  <c r="C2451" i="5"/>
  <c r="B2451" i="5"/>
  <c r="S2451" i="5" s="1"/>
  <c r="C2450" i="5"/>
  <c r="V2450" i="5" s="1"/>
  <c r="R2450" i="5" s="1"/>
  <c r="B2450" i="5"/>
  <c r="T2450" i="5" s="1"/>
  <c r="C2449" i="5"/>
  <c r="B2449" i="5"/>
  <c r="S2449" i="5" s="1"/>
  <c r="C2448" i="5"/>
  <c r="V2448" i="5" s="1"/>
  <c r="B2448" i="5"/>
  <c r="T2448" i="5" s="1"/>
  <c r="C2447" i="5"/>
  <c r="B2447" i="5"/>
  <c r="C2446" i="5"/>
  <c r="V2446" i="5" s="1"/>
  <c r="B2446" i="5"/>
  <c r="T2446" i="5" s="1"/>
  <c r="C2445" i="5"/>
  <c r="V2445" i="5" s="1"/>
  <c r="B2445" i="5"/>
  <c r="S2445" i="5" s="1"/>
  <c r="C2444" i="5"/>
  <c r="V2444" i="5" s="1"/>
  <c r="B2444" i="5"/>
  <c r="T2444" i="5" s="1"/>
  <c r="C2443" i="5"/>
  <c r="B2443" i="5"/>
  <c r="S2443" i="5" s="1"/>
  <c r="C2442" i="5"/>
  <c r="V2442" i="5" s="1"/>
  <c r="B2442" i="5"/>
  <c r="T2442" i="5" s="1"/>
  <c r="C2441" i="5"/>
  <c r="V2441" i="5" s="1"/>
  <c r="X2441" i="5" s="1"/>
  <c r="B2441" i="5"/>
  <c r="S2441" i="5" s="1"/>
  <c r="C2440" i="5"/>
  <c r="V2440" i="5" s="1"/>
  <c r="B2440" i="5"/>
  <c r="T2440" i="5" s="1"/>
  <c r="C2439" i="5"/>
  <c r="B2439" i="5"/>
  <c r="C2438" i="5"/>
  <c r="B2438" i="5"/>
  <c r="S2438" i="5" s="1"/>
  <c r="C2437" i="5"/>
  <c r="V2437" i="5" s="1"/>
  <c r="B2437" i="5"/>
  <c r="C2436" i="5"/>
  <c r="V2436" i="5" s="1"/>
  <c r="B2436" i="5"/>
  <c r="C2435" i="5"/>
  <c r="V2435" i="5" s="1"/>
  <c r="B2435" i="5"/>
  <c r="T2435" i="5" s="1"/>
  <c r="C2434" i="5"/>
  <c r="V2434" i="5" s="1"/>
  <c r="B2434" i="5"/>
  <c r="C2433" i="5"/>
  <c r="V2433" i="5" s="1"/>
  <c r="B2433" i="5"/>
  <c r="S2433" i="5" s="1"/>
  <c r="C2432" i="5"/>
  <c r="B2432" i="5"/>
  <c r="C2431" i="5"/>
  <c r="V2431" i="5" s="1"/>
  <c r="B2431" i="5"/>
  <c r="T2431" i="5" s="1"/>
  <c r="C2430" i="5"/>
  <c r="B2430" i="5"/>
  <c r="T2430" i="5" s="1"/>
  <c r="C2429" i="5"/>
  <c r="V2429" i="5" s="1"/>
  <c r="B2429" i="5"/>
  <c r="S2429" i="5" s="1"/>
  <c r="C2428" i="5"/>
  <c r="B2428" i="5"/>
  <c r="C2427" i="5"/>
  <c r="V2427" i="5" s="1"/>
  <c r="B2427" i="5"/>
  <c r="T2427" i="5" s="1"/>
  <c r="C2426" i="5"/>
  <c r="V2426" i="5" s="1"/>
  <c r="R2426" i="5" s="1"/>
  <c r="B2426" i="5"/>
  <c r="C2425" i="5"/>
  <c r="V2425" i="5" s="1"/>
  <c r="B2425" i="5"/>
  <c r="C2424" i="5"/>
  <c r="B2424" i="5"/>
  <c r="C2423" i="5"/>
  <c r="B2423" i="5"/>
  <c r="T2423" i="5" s="1"/>
  <c r="C2422" i="5"/>
  <c r="V2422" i="5" s="1"/>
  <c r="B2422" i="5"/>
  <c r="C2421" i="5"/>
  <c r="V2421" i="5" s="1"/>
  <c r="B2421" i="5"/>
  <c r="T2421" i="5" s="1"/>
  <c r="C2420" i="5"/>
  <c r="V2420" i="5" s="1"/>
  <c r="B2420" i="5"/>
  <c r="S2420" i="5" s="1"/>
  <c r="C2419" i="5"/>
  <c r="B2419" i="5"/>
  <c r="C2418" i="5"/>
  <c r="B2418" i="5"/>
  <c r="C2417" i="5"/>
  <c r="V2417" i="5" s="1"/>
  <c r="H2417" i="5" s="1"/>
  <c r="B2417" i="5"/>
  <c r="S2417" i="5" s="1"/>
  <c r="C2416" i="5"/>
  <c r="B2416" i="5"/>
  <c r="T2416" i="5" s="1"/>
  <c r="C2415" i="5"/>
  <c r="B2415" i="5"/>
  <c r="S2415" i="5" s="1"/>
  <c r="C2414" i="5"/>
  <c r="B2414" i="5"/>
  <c r="T2414" i="5" s="1"/>
  <c r="C2413" i="5"/>
  <c r="V2413" i="5" s="1"/>
  <c r="B2413" i="5"/>
  <c r="S2413" i="5" s="1"/>
  <c r="C2412" i="5"/>
  <c r="B2412" i="5"/>
  <c r="T2412" i="5" s="1"/>
  <c r="C2411" i="5"/>
  <c r="B2411" i="5"/>
  <c r="S2411" i="5" s="1"/>
  <c r="C2410" i="5"/>
  <c r="B2410" i="5"/>
  <c r="T2410" i="5" s="1"/>
  <c r="C2409" i="5"/>
  <c r="V2409" i="5" s="1"/>
  <c r="B2409" i="5"/>
  <c r="S2409" i="5" s="1"/>
  <c r="C2408" i="5"/>
  <c r="B2408" i="5"/>
  <c r="C2407" i="5"/>
  <c r="B2407" i="5"/>
  <c r="C2406" i="5"/>
  <c r="B2406" i="5"/>
  <c r="T2406" i="5" s="1"/>
  <c r="C2405" i="5"/>
  <c r="V2405" i="5" s="1"/>
  <c r="B2405" i="5"/>
  <c r="S2405" i="5" s="1"/>
  <c r="C2404" i="5"/>
  <c r="V2404" i="5" s="1"/>
  <c r="B2404" i="5"/>
  <c r="S2404" i="5" s="1"/>
  <c r="C2403" i="5"/>
  <c r="B2403" i="5"/>
  <c r="S2403" i="5" s="1"/>
  <c r="C2402" i="5"/>
  <c r="B2402" i="5"/>
  <c r="T2402" i="5" s="1"/>
  <c r="C2401" i="5"/>
  <c r="B2401" i="5"/>
  <c r="S2401" i="5" s="1"/>
  <c r="C2400" i="5"/>
  <c r="B2400" i="5"/>
  <c r="S2400" i="5" s="1"/>
  <c r="C2399" i="5"/>
  <c r="B2399" i="5"/>
  <c r="S2399" i="5" s="1"/>
  <c r="C2398" i="5"/>
  <c r="B2398" i="5"/>
  <c r="T2398" i="5" s="1"/>
  <c r="C2397" i="5"/>
  <c r="B2397" i="5"/>
  <c r="S2397" i="5" s="1"/>
  <c r="C2396" i="5"/>
  <c r="V2396" i="5" s="1"/>
  <c r="B2396" i="5"/>
  <c r="T2396" i="5" s="1"/>
  <c r="C2395" i="5"/>
  <c r="B2395" i="5"/>
  <c r="C2394" i="5"/>
  <c r="B2394" i="5"/>
  <c r="C2393" i="5"/>
  <c r="B2393" i="5"/>
  <c r="S2393" i="5" s="1"/>
  <c r="C2392" i="5"/>
  <c r="V2392" i="5" s="1"/>
  <c r="B2392" i="5"/>
  <c r="T2392" i="5" s="1"/>
  <c r="C2391" i="5"/>
  <c r="B2391" i="5"/>
  <c r="T2391" i="5" s="1"/>
  <c r="C2390" i="5"/>
  <c r="B2390" i="5"/>
  <c r="C2389" i="5"/>
  <c r="B2389" i="5"/>
  <c r="S2389" i="5" s="1"/>
  <c r="C2388" i="5"/>
  <c r="B2388" i="5"/>
  <c r="S2388" i="5" s="1"/>
  <c r="C2387" i="5"/>
  <c r="B2387" i="5"/>
  <c r="T2387" i="5" s="1"/>
  <c r="C2386" i="5"/>
  <c r="B2386" i="5"/>
  <c r="C2385" i="5"/>
  <c r="B2385" i="5"/>
  <c r="S2385" i="5" s="1"/>
  <c r="C2384" i="5"/>
  <c r="V2384" i="5" s="1"/>
  <c r="B2384" i="5"/>
  <c r="T2384" i="5" s="1"/>
  <c r="C2383" i="5"/>
  <c r="B2383" i="5"/>
  <c r="C2382" i="5"/>
  <c r="B2382" i="5"/>
  <c r="T2382" i="5" s="1"/>
  <c r="C2381" i="5"/>
  <c r="B2381" i="5"/>
  <c r="S2381" i="5" s="1"/>
  <c r="C2380" i="5"/>
  <c r="B2380" i="5"/>
  <c r="S2380" i="5" s="1"/>
  <c r="C2379" i="5"/>
  <c r="V2379" i="5" s="1"/>
  <c r="R2379" i="5" s="1"/>
  <c r="B2379" i="5"/>
  <c r="C2378" i="5"/>
  <c r="V2378" i="5" s="1"/>
  <c r="B2378" i="5"/>
  <c r="C2377" i="5"/>
  <c r="V2377" i="5" s="1"/>
  <c r="X2377" i="5" s="1"/>
  <c r="B2377" i="5"/>
  <c r="S2377" i="5" s="1"/>
  <c r="C2376" i="5"/>
  <c r="B2376" i="5"/>
  <c r="T2376" i="5" s="1"/>
  <c r="C2375" i="5"/>
  <c r="B2375" i="5"/>
  <c r="S2375" i="5" s="1"/>
  <c r="C2374" i="5"/>
  <c r="V2374" i="5" s="1"/>
  <c r="R2374" i="5" s="1"/>
  <c r="B2374" i="5"/>
  <c r="C2373" i="5"/>
  <c r="V2373" i="5" s="1"/>
  <c r="B2373" i="5"/>
  <c r="S2373" i="5" s="1"/>
  <c r="C2372" i="5"/>
  <c r="V2372" i="5" s="1"/>
  <c r="B2372" i="5"/>
  <c r="C2371" i="5"/>
  <c r="B2371" i="5"/>
  <c r="T2371" i="5" s="1"/>
  <c r="C2370" i="5"/>
  <c r="B2370" i="5"/>
  <c r="T2370" i="5" s="1"/>
  <c r="C2369" i="5"/>
  <c r="V2369" i="5" s="1"/>
  <c r="B2369" i="5"/>
  <c r="S2369" i="5" s="1"/>
  <c r="C2368" i="5"/>
  <c r="B2368" i="5"/>
  <c r="C2367" i="5"/>
  <c r="B2367" i="5"/>
  <c r="C2366" i="5"/>
  <c r="V2366" i="5" s="1"/>
  <c r="R2366" i="5" s="1"/>
  <c r="B2366" i="5"/>
  <c r="C2365" i="5"/>
  <c r="B2365" i="5"/>
  <c r="C2364" i="5"/>
  <c r="V2364" i="5" s="1"/>
  <c r="B2364" i="5"/>
  <c r="S2364" i="5" s="1"/>
  <c r="C2363" i="5"/>
  <c r="V2363" i="5" s="1"/>
  <c r="B2363" i="5"/>
  <c r="C2362" i="5"/>
  <c r="B2362" i="5"/>
  <c r="S2362" i="5" s="1"/>
  <c r="C2361" i="5"/>
  <c r="B2361" i="5"/>
  <c r="S2361" i="5" s="1"/>
  <c r="C2360" i="5"/>
  <c r="V2360" i="5" s="1"/>
  <c r="B2360" i="5"/>
  <c r="S2360" i="5" s="1"/>
  <c r="C2359" i="5"/>
  <c r="V2359" i="5" s="1"/>
  <c r="B2359" i="5"/>
  <c r="T2359" i="5" s="1"/>
  <c r="C2358" i="5"/>
  <c r="V2358" i="5" s="1"/>
  <c r="B2358" i="5"/>
  <c r="T2358" i="5" s="1"/>
  <c r="C2357" i="5"/>
  <c r="V2357" i="5" s="1"/>
  <c r="B2357" i="5"/>
  <c r="S2357" i="5" s="1"/>
  <c r="C2356" i="5"/>
  <c r="V2356" i="5" s="1"/>
  <c r="B2356" i="5"/>
  <c r="T2356" i="5" s="1"/>
  <c r="C2355" i="5"/>
  <c r="V2355" i="5" s="1"/>
  <c r="B2355" i="5"/>
  <c r="C2354" i="5"/>
  <c r="B2354" i="5"/>
  <c r="S2354" i="5" s="1"/>
  <c r="C2353" i="5"/>
  <c r="B2353" i="5"/>
  <c r="S2353" i="5" s="1"/>
  <c r="C2352" i="5"/>
  <c r="V2352" i="5" s="1"/>
  <c r="B2352" i="5"/>
  <c r="S2352" i="5" s="1"/>
  <c r="C2351" i="5"/>
  <c r="V2351" i="5" s="1"/>
  <c r="B2351" i="5"/>
  <c r="T2351" i="5" s="1"/>
  <c r="C2350" i="5"/>
  <c r="V2350" i="5" s="1"/>
  <c r="B2350" i="5"/>
  <c r="C2349" i="5"/>
  <c r="V2349" i="5" s="1"/>
  <c r="R2349" i="5" s="1"/>
  <c r="B2349" i="5"/>
  <c r="S2349" i="5" s="1"/>
  <c r="C2348" i="5"/>
  <c r="V2348" i="5" s="1"/>
  <c r="B2348" i="5"/>
  <c r="T2348" i="5" s="1"/>
  <c r="C2347" i="5"/>
  <c r="B2347" i="5"/>
  <c r="S2347" i="5" s="1"/>
  <c r="C2346" i="5"/>
  <c r="B2346" i="5"/>
  <c r="S2346" i="5" s="1"/>
  <c r="C2345" i="5"/>
  <c r="B2345" i="5"/>
  <c r="S2345" i="5" s="1"/>
  <c r="C2344" i="5"/>
  <c r="V2344" i="5" s="1"/>
  <c r="B2344" i="5"/>
  <c r="S2344" i="5" s="1"/>
  <c r="C2343" i="5"/>
  <c r="V2343" i="5" s="1"/>
  <c r="B2343" i="5"/>
  <c r="T2343" i="5" s="1"/>
  <c r="C2342" i="5"/>
  <c r="V2342" i="5" s="1"/>
  <c r="B2342" i="5"/>
  <c r="T2342" i="5" s="1"/>
  <c r="C2341" i="5"/>
  <c r="B2341" i="5"/>
  <c r="C2340" i="5"/>
  <c r="V2340" i="5" s="1"/>
  <c r="B2340" i="5"/>
  <c r="S2340" i="5" s="1"/>
  <c r="C2339" i="5"/>
  <c r="V2339" i="5" s="1"/>
  <c r="X2339" i="5" s="1"/>
  <c r="B2339" i="5"/>
  <c r="S2339" i="5" s="1"/>
  <c r="C2338" i="5"/>
  <c r="V2338" i="5" s="1"/>
  <c r="B2338" i="5"/>
  <c r="S2338" i="5" s="1"/>
  <c r="C2337" i="5"/>
  <c r="V2337" i="5" s="1"/>
  <c r="B2337" i="5"/>
  <c r="S2337" i="5" s="1"/>
  <c r="C2336" i="5"/>
  <c r="B2336" i="5"/>
  <c r="C2335" i="5"/>
  <c r="V2335" i="5" s="1"/>
  <c r="B2335" i="5"/>
  <c r="S2335" i="5" s="1"/>
  <c r="C2334" i="5"/>
  <c r="V2334" i="5" s="1"/>
  <c r="B2334" i="5"/>
  <c r="T2334" i="5" s="1"/>
  <c r="C2333" i="5"/>
  <c r="V2333" i="5" s="1"/>
  <c r="B2333" i="5"/>
  <c r="C2332" i="5"/>
  <c r="V2332" i="5" s="1"/>
  <c r="B2332" i="5"/>
  <c r="C2331" i="5"/>
  <c r="B2331" i="5"/>
  <c r="S2331" i="5" s="1"/>
  <c r="C2330" i="5"/>
  <c r="V2330" i="5" s="1"/>
  <c r="H2330" i="5" s="1"/>
  <c r="B2330" i="5"/>
  <c r="C2329" i="5"/>
  <c r="V2329" i="5" s="1"/>
  <c r="H2329" i="5" s="1"/>
  <c r="B2329" i="5"/>
  <c r="C2328" i="5"/>
  <c r="B2328" i="5"/>
  <c r="C2327" i="5"/>
  <c r="B2327" i="5"/>
  <c r="S2327" i="5" s="1"/>
  <c r="C2326" i="5"/>
  <c r="B2326" i="5"/>
  <c r="C2325" i="5"/>
  <c r="V2325" i="5" s="1"/>
  <c r="B2325" i="5"/>
  <c r="S2325" i="5" s="1"/>
  <c r="C2324" i="5"/>
  <c r="V2324" i="5" s="1"/>
  <c r="B2324" i="5"/>
  <c r="C2323" i="5"/>
  <c r="B2323" i="5"/>
  <c r="C2322" i="5"/>
  <c r="V2322" i="5" s="1"/>
  <c r="X2322" i="5" s="1"/>
  <c r="B2322" i="5"/>
  <c r="C2321" i="5"/>
  <c r="V2321" i="5" s="1"/>
  <c r="H2321" i="5" s="1"/>
  <c r="B2321" i="5"/>
  <c r="S2321" i="5" s="1"/>
  <c r="C2320" i="5"/>
  <c r="B2320" i="5"/>
  <c r="S2320" i="5" s="1"/>
  <c r="C2319" i="5"/>
  <c r="B2319" i="5"/>
  <c r="S2319" i="5" s="1"/>
  <c r="C2318" i="5"/>
  <c r="B2318" i="5"/>
  <c r="T2318" i="5" s="1"/>
  <c r="C2317" i="5"/>
  <c r="V2317" i="5" s="1"/>
  <c r="B2317" i="5"/>
  <c r="T2317" i="5" s="1"/>
  <c r="C2316" i="5"/>
  <c r="B2316" i="5"/>
  <c r="S2316" i="5" s="1"/>
  <c r="C2315" i="5"/>
  <c r="B2315" i="5"/>
  <c r="S2315" i="5" s="1"/>
  <c r="C2314" i="5"/>
  <c r="B2314" i="5"/>
  <c r="T2314" i="5" s="1"/>
  <c r="C2313" i="5"/>
  <c r="V2313" i="5" s="1"/>
  <c r="B2313" i="5"/>
  <c r="T2313" i="5" s="1"/>
  <c r="C2312" i="5"/>
  <c r="B2312" i="5"/>
  <c r="S2312" i="5" s="1"/>
  <c r="C2311" i="5"/>
  <c r="B2311" i="5"/>
  <c r="S2311" i="5" s="1"/>
  <c r="C2310" i="5"/>
  <c r="B2310" i="5"/>
  <c r="T2310" i="5" s="1"/>
  <c r="C2309" i="5"/>
  <c r="B2309" i="5"/>
  <c r="T2309" i="5" s="1"/>
  <c r="C2308" i="5"/>
  <c r="V2308" i="5" s="1"/>
  <c r="B2308" i="5"/>
  <c r="C2307" i="5"/>
  <c r="B2307" i="5"/>
  <c r="S2307" i="5" s="1"/>
  <c r="C2306" i="5"/>
  <c r="V2306" i="5" s="1"/>
  <c r="B2306" i="5"/>
  <c r="T2306" i="5" s="1"/>
  <c r="C2305" i="5"/>
  <c r="V2305" i="5" s="1"/>
  <c r="B2305" i="5"/>
  <c r="T2305" i="5" s="1"/>
  <c r="C2304" i="5"/>
  <c r="V2304" i="5" s="1"/>
  <c r="B2304" i="5"/>
  <c r="T2304" i="5" s="1"/>
  <c r="C2303" i="5"/>
  <c r="B2303" i="5"/>
  <c r="C2302" i="5"/>
  <c r="B2302" i="5"/>
  <c r="T2302" i="5" s="1"/>
  <c r="C2301" i="5"/>
  <c r="B2301" i="5"/>
  <c r="S2301" i="5" s="1"/>
  <c r="C2300" i="5"/>
  <c r="V2300" i="5" s="1"/>
  <c r="B2300" i="5"/>
  <c r="C2299" i="5"/>
  <c r="B2299" i="5"/>
  <c r="C2298" i="5"/>
  <c r="V2298" i="5" s="1"/>
  <c r="B2298" i="5"/>
  <c r="S2298" i="5" s="1"/>
  <c r="C2297" i="5"/>
  <c r="V2297" i="5" s="1"/>
  <c r="B2297" i="5"/>
  <c r="T2297" i="5" s="1"/>
  <c r="C2296" i="5"/>
  <c r="V2296" i="5" s="1"/>
  <c r="B2296" i="5"/>
  <c r="C2295" i="5"/>
  <c r="V2295" i="5" s="1"/>
  <c r="B2295" i="5"/>
  <c r="C2294" i="5"/>
  <c r="B2294" i="5"/>
  <c r="C2293" i="5"/>
  <c r="V2293" i="5" s="1"/>
  <c r="B2293" i="5"/>
  <c r="T2293" i="5" s="1"/>
  <c r="C2292" i="5"/>
  <c r="V2292" i="5" s="1"/>
  <c r="B2292" i="5"/>
  <c r="T2292" i="5" s="1"/>
  <c r="C2291" i="5"/>
  <c r="V2291" i="5" s="1"/>
  <c r="B2291" i="5"/>
  <c r="C2290" i="5"/>
  <c r="V2290" i="5" s="1"/>
  <c r="B2290" i="5"/>
  <c r="S2290" i="5" s="1"/>
  <c r="C2289" i="5"/>
  <c r="V2289" i="5" s="1"/>
  <c r="B2289" i="5"/>
  <c r="C2288" i="5"/>
  <c r="B2288" i="5"/>
  <c r="C2287" i="5"/>
  <c r="V2287" i="5" s="1"/>
  <c r="B2287" i="5"/>
  <c r="C2286" i="5"/>
  <c r="V2286" i="5" s="1"/>
  <c r="B2286" i="5"/>
  <c r="S2286" i="5" s="1"/>
  <c r="C2285" i="5"/>
  <c r="B2285" i="5"/>
  <c r="S2285" i="5" s="1"/>
  <c r="C2284" i="5"/>
  <c r="B2284" i="5"/>
  <c r="T2284" i="5" s="1"/>
  <c r="C2283" i="5"/>
  <c r="V2283" i="5" s="1"/>
  <c r="H2283" i="5" s="1"/>
  <c r="B2283" i="5"/>
  <c r="C2282" i="5"/>
  <c r="B2282" i="5"/>
  <c r="T2282" i="5" s="1"/>
  <c r="C2281" i="5"/>
  <c r="V2281" i="5" s="1"/>
  <c r="H2281" i="5" s="1"/>
  <c r="B2281" i="5"/>
  <c r="S2281" i="5" s="1"/>
  <c r="C2280" i="5"/>
  <c r="B2280" i="5"/>
  <c r="T2280" i="5" s="1"/>
  <c r="C2279" i="5"/>
  <c r="V2279" i="5" s="1"/>
  <c r="B2279" i="5"/>
  <c r="C2278" i="5"/>
  <c r="V2278" i="5" s="1"/>
  <c r="B2278" i="5"/>
  <c r="C2277" i="5"/>
  <c r="B2277" i="5"/>
  <c r="S2277" i="5" s="1"/>
  <c r="C2276" i="5"/>
  <c r="B2276" i="5"/>
  <c r="T2276" i="5" s="1"/>
  <c r="C2275" i="5"/>
  <c r="V2275" i="5" s="1"/>
  <c r="H2275" i="5" s="1"/>
  <c r="B2275" i="5"/>
  <c r="C2274" i="5"/>
  <c r="B2274" i="5"/>
  <c r="T2274" i="5" s="1"/>
  <c r="C2273" i="5"/>
  <c r="B2273" i="5"/>
  <c r="T2273" i="5" s="1"/>
  <c r="C2272" i="5"/>
  <c r="V2272" i="5" s="1"/>
  <c r="B2272" i="5"/>
  <c r="S2272" i="5" s="1"/>
  <c r="C2271" i="5"/>
  <c r="B2271" i="5"/>
  <c r="C2270" i="5"/>
  <c r="V2270" i="5" s="1"/>
  <c r="B2270" i="5"/>
  <c r="C2269" i="5"/>
  <c r="V2269" i="5" s="1"/>
  <c r="B2269" i="5"/>
  <c r="S2269" i="5" s="1"/>
  <c r="C2268" i="5"/>
  <c r="B2268" i="5"/>
  <c r="T2268" i="5" s="1"/>
  <c r="C2267" i="5"/>
  <c r="B2267" i="5"/>
  <c r="C2266" i="5"/>
  <c r="V2266" i="5" s="1"/>
  <c r="X2266" i="5" s="1"/>
  <c r="B2266" i="5"/>
  <c r="T2266" i="5" s="1"/>
  <c r="C2265" i="5"/>
  <c r="B2265" i="5"/>
  <c r="C2264" i="5"/>
  <c r="V2264" i="5" s="1"/>
  <c r="H2264" i="5" s="1"/>
  <c r="B2264" i="5"/>
  <c r="T2264" i="5" s="1"/>
  <c r="C2263" i="5"/>
  <c r="B2263" i="5"/>
  <c r="C2262" i="5"/>
  <c r="B2262" i="5"/>
  <c r="S2262" i="5" s="1"/>
  <c r="C2261" i="5"/>
  <c r="V2261" i="5" s="1"/>
  <c r="B2261" i="5"/>
  <c r="S2261" i="5" s="1"/>
  <c r="C2260" i="5"/>
  <c r="B2260" i="5"/>
  <c r="C2259" i="5"/>
  <c r="B2259" i="5"/>
  <c r="T2259" i="5" s="1"/>
  <c r="C2258" i="5"/>
  <c r="V2258" i="5" s="1"/>
  <c r="B2258" i="5"/>
  <c r="S2258" i="5" s="1"/>
  <c r="C2257" i="5"/>
  <c r="V2257" i="5" s="1"/>
  <c r="B2257" i="5"/>
  <c r="T2257" i="5" s="1"/>
  <c r="C2256" i="5"/>
  <c r="B2256" i="5"/>
  <c r="C2255" i="5"/>
  <c r="V2255" i="5" s="1"/>
  <c r="B2255" i="5"/>
  <c r="T2255" i="5" s="1"/>
  <c r="C2254" i="5"/>
  <c r="B2254" i="5"/>
  <c r="T2254" i="5" s="1"/>
  <c r="C2253" i="5"/>
  <c r="B2253" i="5"/>
  <c r="C2252" i="5"/>
  <c r="V2252" i="5" s="1"/>
  <c r="B2252" i="5"/>
  <c r="T2252" i="5" s="1"/>
  <c r="C2251" i="5"/>
  <c r="V2251" i="5" s="1"/>
  <c r="B2251" i="5"/>
  <c r="S2251" i="5" s="1"/>
  <c r="C2250" i="5"/>
  <c r="B2250" i="5"/>
  <c r="S2250" i="5" s="1"/>
  <c r="C2249" i="5"/>
  <c r="B2249" i="5"/>
  <c r="T2249" i="5" s="1"/>
  <c r="C2248" i="5"/>
  <c r="V2248" i="5" s="1"/>
  <c r="B2248" i="5"/>
  <c r="S2248" i="5" s="1"/>
  <c r="C2247" i="5"/>
  <c r="B2247" i="5"/>
  <c r="S2247" i="5" s="1"/>
  <c r="C2246" i="5"/>
  <c r="B2246" i="5"/>
  <c r="S2246" i="5" s="1"/>
  <c r="C2245" i="5"/>
  <c r="V2245" i="5" s="1"/>
  <c r="B2245" i="5"/>
  <c r="T2245" i="5" s="1"/>
  <c r="C2244" i="5"/>
  <c r="V2244" i="5" s="1"/>
  <c r="B2244" i="5"/>
  <c r="S2244" i="5" s="1"/>
  <c r="C2243" i="5"/>
  <c r="B2243" i="5"/>
  <c r="C2242" i="5"/>
  <c r="B2242" i="5"/>
  <c r="S2242" i="5" s="1"/>
  <c r="C2241" i="5"/>
  <c r="B2241" i="5"/>
  <c r="T2241" i="5" s="1"/>
  <c r="C2240" i="5"/>
  <c r="V2240" i="5" s="1"/>
  <c r="B2240" i="5"/>
  <c r="S2240" i="5" s="1"/>
  <c r="C2239" i="5"/>
  <c r="V2239" i="5" s="1"/>
  <c r="R2239" i="5" s="1"/>
  <c r="B2239" i="5"/>
  <c r="C2238" i="5"/>
  <c r="B2238" i="5"/>
  <c r="T2238" i="5" s="1"/>
  <c r="C2237" i="5"/>
  <c r="B2237" i="5"/>
  <c r="T2237" i="5" s="1"/>
  <c r="C2236" i="5"/>
  <c r="V2236" i="5" s="1"/>
  <c r="H2236" i="5" s="1"/>
  <c r="B2236" i="5"/>
  <c r="C2235" i="5"/>
  <c r="V2235" i="5" s="1"/>
  <c r="B2235" i="5"/>
  <c r="S2235" i="5" s="1"/>
  <c r="C2234" i="5"/>
  <c r="B2234" i="5"/>
  <c r="T2234" i="5" s="1"/>
  <c r="C2233" i="5"/>
  <c r="V2233" i="5" s="1"/>
  <c r="R2233" i="5" s="1"/>
  <c r="B2233" i="5"/>
  <c r="T2233" i="5" s="1"/>
  <c r="C2232" i="5"/>
  <c r="V2232" i="5" s="1"/>
  <c r="B2232" i="5"/>
  <c r="S2232" i="5" s="1"/>
  <c r="C2231" i="5"/>
  <c r="V2231" i="5" s="1"/>
  <c r="B2231" i="5"/>
  <c r="S2231" i="5" s="1"/>
  <c r="C2230" i="5"/>
  <c r="B2230" i="5"/>
  <c r="S2230" i="5" s="1"/>
  <c r="C2229" i="5"/>
  <c r="V2229" i="5" s="1"/>
  <c r="B2229" i="5"/>
  <c r="T2229" i="5" s="1"/>
  <c r="C2228" i="5"/>
  <c r="V2228" i="5" s="1"/>
  <c r="B2228" i="5"/>
  <c r="C2227" i="5"/>
  <c r="V2227" i="5" s="1"/>
  <c r="R2227" i="5" s="1"/>
  <c r="B2227" i="5"/>
  <c r="S2227" i="5" s="1"/>
  <c r="C2226" i="5"/>
  <c r="B2226" i="5"/>
  <c r="C2225" i="5"/>
  <c r="V2225" i="5" s="1"/>
  <c r="B2225" i="5"/>
  <c r="T2225" i="5" s="1"/>
  <c r="C2224" i="5"/>
  <c r="V2224" i="5" s="1"/>
  <c r="H2224" i="5" s="1"/>
  <c r="B2224" i="5"/>
  <c r="S2224" i="5" s="1"/>
  <c r="C2223" i="5"/>
  <c r="V2223" i="5" s="1"/>
  <c r="B2223" i="5"/>
  <c r="S2223" i="5" s="1"/>
  <c r="C2222" i="5"/>
  <c r="B2222" i="5"/>
  <c r="C2221" i="5"/>
  <c r="B2221" i="5"/>
  <c r="T2221" i="5" s="1"/>
  <c r="C2220" i="5"/>
  <c r="V2220" i="5" s="1"/>
  <c r="B2220" i="5"/>
  <c r="C2219" i="5"/>
  <c r="B2219" i="5"/>
  <c r="S2219" i="5" s="1"/>
  <c r="C2218" i="5"/>
  <c r="B2218" i="5"/>
  <c r="C2217" i="5"/>
  <c r="B2217" i="5"/>
  <c r="C2216" i="5"/>
  <c r="B2216" i="5"/>
  <c r="T2216" i="5" s="1"/>
  <c r="C2215" i="5"/>
  <c r="B2215" i="5"/>
  <c r="S2215" i="5" s="1"/>
  <c r="C2214" i="5"/>
  <c r="B2214" i="5"/>
  <c r="T2214" i="5" s="1"/>
  <c r="C2213" i="5"/>
  <c r="V2213" i="5" s="1"/>
  <c r="B2213" i="5"/>
  <c r="C2212" i="5"/>
  <c r="V2212" i="5" s="1"/>
  <c r="B2212" i="5"/>
  <c r="C2211" i="5"/>
  <c r="V2211" i="5" s="1"/>
  <c r="B2211" i="5"/>
  <c r="C2210" i="5"/>
  <c r="B2210" i="5"/>
  <c r="T2210" i="5" s="1"/>
  <c r="C2209" i="5"/>
  <c r="B2209" i="5"/>
  <c r="C2208" i="5"/>
  <c r="V2208" i="5" s="1"/>
  <c r="B2208" i="5"/>
  <c r="S2208" i="5" s="1"/>
  <c r="C2207" i="5"/>
  <c r="V2207" i="5" s="1"/>
  <c r="R2207" i="5" s="1"/>
  <c r="B2207" i="5"/>
  <c r="S2207" i="5" s="1"/>
  <c r="C2206" i="5"/>
  <c r="B2206" i="5"/>
  <c r="C2205" i="5"/>
  <c r="V2205" i="5" s="1"/>
  <c r="B2205" i="5"/>
  <c r="S2205" i="5" s="1"/>
  <c r="C2204" i="5"/>
  <c r="V2204" i="5" s="1"/>
  <c r="B2204" i="5"/>
  <c r="T2204" i="5" s="1"/>
  <c r="C2203" i="5"/>
  <c r="B2203" i="5"/>
  <c r="S2203" i="5" s="1"/>
  <c r="C2202" i="5"/>
  <c r="V2202" i="5" s="1"/>
  <c r="B2202" i="5"/>
  <c r="T2202" i="5" s="1"/>
  <c r="C2201" i="5"/>
  <c r="V2201" i="5" s="1"/>
  <c r="X2201" i="5" s="1"/>
  <c r="B2201" i="5"/>
  <c r="C2200" i="5"/>
  <c r="B2200" i="5"/>
  <c r="T2200" i="5" s="1"/>
  <c r="C2199" i="5"/>
  <c r="B2199" i="5"/>
  <c r="S2199" i="5" s="1"/>
  <c r="C2198" i="5"/>
  <c r="B2198" i="5"/>
  <c r="C2197" i="5"/>
  <c r="B2197" i="5"/>
  <c r="S2197" i="5" s="1"/>
  <c r="C2196" i="5"/>
  <c r="V2196" i="5" s="1"/>
  <c r="B2196" i="5"/>
  <c r="T2196" i="5" s="1"/>
  <c r="C2195" i="5"/>
  <c r="B2195" i="5"/>
  <c r="S2195" i="5" s="1"/>
  <c r="C2194" i="5"/>
  <c r="V2194" i="5" s="1"/>
  <c r="B2194" i="5"/>
  <c r="C2193" i="5"/>
  <c r="V2193" i="5" s="1"/>
  <c r="X2193" i="5" s="1"/>
  <c r="B2193" i="5"/>
  <c r="T2193" i="5" s="1"/>
  <c r="C2192" i="5"/>
  <c r="B2192" i="5"/>
  <c r="T2192" i="5" s="1"/>
  <c r="C2191" i="5"/>
  <c r="V2191" i="5" s="1"/>
  <c r="B2191" i="5"/>
  <c r="S2191" i="5" s="1"/>
  <c r="C2190" i="5"/>
  <c r="B2190" i="5"/>
  <c r="C2189" i="5"/>
  <c r="B2189" i="5"/>
  <c r="S2189" i="5" s="1"/>
  <c r="C2188" i="5"/>
  <c r="V2188" i="5" s="1"/>
  <c r="B2188" i="5"/>
  <c r="C2187" i="5"/>
  <c r="V2187" i="5" s="1"/>
  <c r="B2187" i="5"/>
  <c r="S2187" i="5" s="1"/>
  <c r="C2186" i="5"/>
  <c r="V2186" i="5" s="1"/>
  <c r="B2186" i="5"/>
  <c r="C2185" i="5"/>
  <c r="V2185" i="5" s="1"/>
  <c r="X2185" i="5" s="1"/>
  <c r="B2185" i="5"/>
  <c r="T2185" i="5" s="1"/>
  <c r="C2184" i="5"/>
  <c r="B2184" i="5"/>
  <c r="T2184" i="5" s="1"/>
  <c r="C2183" i="5"/>
  <c r="B2183" i="5"/>
  <c r="S2183" i="5" s="1"/>
  <c r="C2182" i="5"/>
  <c r="B2182" i="5"/>
  <c r="S2182" i="5" s="1"/>
  <c r="C2181" i="5"/>
  <c r="B2181" i="5"/>
  <c r="S2181" i="5" s="1"/>
  <c r="C2180" i="5"/>
  <c r="V2180" i="5" s="1"/>
  <c r="B2180" i="5"/>
  <c r="C2179" i="5"/>
  <c r="V2179" i="5" s="1"/>
  <c r="B2179" i="5"/>
  <c r="S2179" i="5" s="1"/>
  <c r="C2178" i="5"/>
  <c r="V2178" i="5" s="1"/>
  <c r="B2178" i="5"/>
  <c r="C2177" i="5"/>
  <c r="V2177" i="5" s="1"/>
  <c r="B2177" i="5"/>
  <c r="T2177" i="5" s="1"/>
  <c r="C2176" i="5"/>
  <c r="B2176" i="5"/>
  <c r="T2176" i="5" s="1"/>
  <c r="C2175" i="5"/>
  <c r="V2175" i="5" s="1"/>
  <c r="R2175" i="5" s="1"/>
  <c r="B2175" i="5"/>
  <c r="C2174" i="5"/>
  <c r="V2174" i="5" s="1"/>
  <c r="B2174" i="5"/>
  <c r="C2173" i="5"/>
  <c r="B2173" i="5"/>
  <c r="S2173" i="5" s="1"/>
  <c r="C2172" i="5"/>
  <c r="V2172" i="5" s="1"/>
  <c r="B2172" i="5"/>
  <c r="S2172" i="5" s="1"/>
  <c r="C2171" i="5"/>
  <c r="B2171" i="5"/>
  <c r="C2170" i="5"/>
  <c r="V2170" i="5" s="1"/>
  <c r="R2170" i="5" s="1"/>
  <c r="B2170" i="5"/>
  <c r="C2169" i="5"/>
  <c r="V2169" i="5" s="1"/>
  <c r="B2169" i="5"/>
  <c r="S2169" i="5" s="1"/>
  <c r="C2168" i="5"/>
  <c r="B2168" i="5"/>
  <c r="S2168" i="5" s="1"/>
  <c r="C2167" i="5"/>
  <c r="B2167" i="5"/>
  <c r="T2167" i="5" s="1"/>
  <c r="C2166" i="5"/>
  <c r="V2166" i="5" s="1"/>
  <c r="B2166" i="5"/>
  <c r="C2165" i="5"/>
  <c r="B2165" i="5"/>
  <c r="S2165" i="5" s="1"/>
  <c r="C2164" i="5"/>
  <c r="B2164" i="5"/>
  <c r="T2164" i="5" s="1"/>
  <c r="C2163" i="5"/>
  <c r="B2163" i="5"/>
  <c r="T2163" i="5" s="1"/>
  <c r="C2162" i="5"/>
  <c r="V2162" i="5" s="1"/>
  <c r="R2162" i="5" s="1"/>
  <c r="B2162" i="5"/>
  <c r="C2161" i="5"/>
  <c r="V2161" i="5" s="1"/>
  <c r="B2161" i="5"/>
  <c r="C2160" i="5"/>
  <c r="B2160" i="5"/>
  <c r="T2160" i="5" s="1"/>
  <c r="C2159" i="5"/>
  <c r="B2159" i="5"/>
  <c r="C2158" i="5"/>
  <c r="V2158" i="5" s="1"/>
  <c r="R2158" i="5" s="1"/>
  <c r="B2158" i="5"/>
  <c r="C2157" i="5"/>
  <c r="B2157" i="5"/>
  <c r="S2157" i="5" s="1"/>
  <c r="C2156" i="5"/>
  <c r="B2156" i="5"/>
  <c r="T2156" i="5" s="1"/>
  <c r="C2155" i="5"/>
  <c r="B2155" i="5"/>
  <c r="T2155" i="5" s="1"/>
  <c r="C2154" i="5"/>
  <c r="V2154" i="5" s="1"/>
  <c r="B2154" i="5"/>
  <c r="C2153" i="5"/>
  <c r="V2153" i="5" s="1"/>
  <c r="B2153" i="5"/>
  <c r="C2152" i="5"/>
  <c r="B2152" i="5"/>
  <c r="C2151" i="5"/>
  <c r="B2151" i="5"/>
  <c r="T2151" i="5" s="1"/>
  <c r="C2150" i="5"/>
  <c r="V2150" i="5" s="1"/>
  <c r="B2150" i="5"/>
  <c r="C2149" i="5"/>
  <c r="B2149" i="5"/>
  <c r="C2148" i="5"/>
  <c r="B2148" i="5"/>
  <c r="C2147" i="5"/>
  <c r="B2147" i="5"/>
  <c r="S2147" i="5" s="1"/>
  <c r="C2146" i="5"/>
  <c r="V2146" i="5" s="1"/>
  <c r="B2146" i="5"/>
  <c r="C2145" i="5"/>
  <c r="B2145" i="5"/>
  <c r="S2145" i="5" s="1"/>
  <c r="C2144" i="5"/>
  <c r="B2144" i="5"/>
  <c r="C2143" i="5"/>
  <c r="B2143" i="5"/>
  <c r="S2143" i="5" s="1"/>
  <c r="C2142" i="5"/>
  <c r="V2142" i="5" s="1"/>
  <c r="R2142" i="5" s="1"/>
  <c r="B2142" i="5"/>
  <c r="C2141" i="5"/>
  <c r="B2141" i="5"/>
  <c r="S2141" i="5" s="1"/>
  <c r="C2140" i="5"/>
  <c r="V2140" i="5" s="1"/>
  <c r="B2140" i="5"/>
  <c r="C2139" i="5"/>
  <c r="B2139" i="5"/>
  <c r="S2139" i="5" s="1"/>
  <c r="C2138" i="5"/>
  <c r="B2138" i="5"/>
  <c r="C2137" i="5"/>
  <c r="V2137" i="5" s="1"/>
  <c r="B2137" i="5"/>
  <c r="T2137" i="5" s="1"/>
  <c r="C2136" i="5"/>
  <c r="V2136" i="5" s="1"/>
  <c r="B2136" i="5"/>
  <c r="C2135" i="5"/>
  <c r="B2135" i="5"/>
  <c r="C2134" i="5"/>
  <c r="V2134" i="5" s="1"/>
  <c r="B2134" i="5"/>
  <c r="C2133" i="5"/>
  <c r="V2133" i="5" s="1"/>
  <c r="B2133" i="5"/>
  <c r="S2133" i="5" s="1"/>
  <c r="C2132" i="5"/>
  <c r="B2132" i="5"/>
  <c r="S2132" i="5" s="1"/>
  <c r="C2131" i="5"/>
  <c r="B2131" i="5"/>
  <c r="C2130" i="5"/>
  <c r="V2130" i="5" s="1"/>
  <c r="R2130" i="5" s="1"/>
  <c r="B2130" i="5"/>
  <c r="C2129" i="5"/>
  <c r="V2129" i="5" s="1"/>
  <c r="B2129" i="5"/>
  <c r="S2129" i="5" s="1"/>
  <c r="C2128" i="5"/>
  <c r="B2128" i="5"/>
  <c r="S2128" i="5" s="1"/>
  <c r="C2127" i="5"/>
  <c r="B2127" i="5"/>
  <c r="C2126" i="5"/>
  <c r="V2126" i="5" s="1"/>
  <c r="R2126" i="5" s="1"/>
  <c r="B2126" i="5"/>
  <c r="C2125" i="5"/>
  <c r="V2125" i="5" s="1"/>
  <c r="B2125" i="5"/>
  <c r="S2125" i="5" s="1"/>
  <c r="C2124" i="5"/>
  <c r="B2124" i="5"/>
  <c r="T2124" i="5" s="1"/>
  <c r="C2123" i="5"/>
  <c r="B2123" i="5"/>
  <c r="T2123" i="5" s="1"/>
  <c r="C2122" i="5"/>
  <c r="V2122" i="5" s="1"/>
  <c r="B2122" i="5"/>
  <c r="C2121" i="5"/>
  <c r="V2121" i="5" s="1"/>
  <c r="B2121" i="5"/>
  <c r="S2121" i="5" s="1"/>
  <c r="C2120" i="5"/>
  <c r="B2120" i="5"/>
  <c r="S2120" i="5" s="1"/>
  <c r="C2119" i="5"/>
  <c r="B2119" i="5"/>
  <c r="T2119" i="5" s="1"/>
  <c r="C2118" i="5"/>
  <c r="V2118" i="5" s="1"/>
  <c r="H2118" i="5" s="1"/>
  <c r="B2118" i="5"/>
  <c r="C2117" i="5"/>
  <c r="B2117" i="5"/>
  <c r="S2117" i="5" s="1"/>
  <c r="C2116" i="5"/>
  <c r="V2116" i="5" s="1"/>
  <c r="B2116" i="5"/>
  <c r="S2116" i="5" s="1"/>
  <c r="C2115" i="5"/>
  <c r="B2115" i="5"/>
  <c r="S2115" i="5" s="1"/>
  <c r="C2114" i="5"/>
  <c r="V2114" i="5" s="1"/>
  <c r="B2114" i="5"/>
  <c r="C2113" i="5"/>
  <c r="V2113" i="5" s="1"/>
  <c r="B2113" i="5"/>
  <c r="C2112" i="5"/>
  <c r="V2112" i="5" s="1"/>
  <c r="B2112" i="5"/>
  <c r="T2112" i="5" s="1"/>
  <c r="C2111" i="5"/>
  <c r="B2111" i="5"/>
  <c r="S2111" i="5" s="1"/>
  <c r="C2110" i="5"/>
  <c r="V2110" i="5" s="1"/>
  <c r="B2110" i="5"/>
  <c r="C2109" i="5"/>
  <c r="V2109" i="5" s="1"/>
  <c r="B2109" i="5"/>
  <c r="C2108" i="5"/>
  <c r="B2108" i="5"/>
  <c r="T2108" i="5" s="1"/>
  <c r="C2107" i="5"/>
  <c r="B2107" i="5"/>
  <c r="T2107" i="5" s="1"/>
  <c r="C2106" i="5"/>
  <c r="V2106" i="5" s="1"/>
  <c r="B2106" i="5"/>
  <c r="C2105" i="5"/>
  <c r="V2105" i="5" s="1"/>
  <c r="B2105" i="5"/>
  <c r="T2105" i="5" s="1"/>
  <c r="C2104" i="5"/>
  <c r="B2104" i="5"/>
  <c r="T2104" i="5" s="1"/>
  <c r="C2103" i="5"/>
  <c r="B2103" i="5"/>
  <c r="T2103" i="5" s="1"/>
  <c r="C2102" i="5"/>
  <c r="V2102" i="5" s="1"/>
  <c r="B2102" i="5"/>
  <c r="C2101" i="5"/>
  <c r="V2101" i="5" s="1"/>
  <c r="B2101" i="5"/>
  <c r="C2100" i="5"/>
  <c r="B2100" i="5"/>
  <c r="T2100" i="5" s="1"/>
  <c r="C2099" i="5"/>
  <c r="B2099" i="5"/>
  <c r="C2098" i="5"/>
  <c r="B2098" i="5"/>
  <c r="C2097" i="5"/>
  <c r="V2097" i="5" s="1"/>
  <c r="B2097" i="5"/>
  <c r="C2096" i="5"/>
  <c r="V2096" i="5" s="1"/>
  <c r="B2096" i="5"/>
  <c r="S2096" i="5" s="1"/>
  <c r="C2095" i="5"/>
  <c r="B2095" i="5"/>
  <c r="T2095" i="5" s="1"/>
  <c r="C2094" i="5"/>
  <c r="B2094" i="5"/>
  <c r="C2093" i="5"/>
  <c r="V2093" i="5" s="1"/>
  <c r="B2093" i="5"/>
  <c r="C2092" i="5"/>
  <c r="V2092" i="5" s="1"/>
  <c r="B2092" i="5"/>
  <c r="C2091" i="5"/>
  <c r="B2091" i="5"/>
  <c r="S2091" i="5" s="1"/>
  <c r="C2090" i="5"/>
  <c r="B2090" i="5"/>
  <c r="C2089" i="5"/>
  <c r="V2089" i="5" s="1"/>
  <c r="B2089" i="5"/>
  <c r="T2089" i="5" s="1"/>
  <c r="C2088" i="5"/>
  <c r="V2088" i="5" s="1"/>
  <c r="B2088" i="5"/>
  <c r="T2088" i="5" s="1"/>
  <c r="C2087" i="5"/>
  <c r="B2087" i="5"/>
  <c r="T2087" i="5" s="1"/>
  <c r="C2086" i="5"/>
  <c r="B2086" i="5"/>
  <c r="C2085" i="5"/>
  <c r="V2085" i="5" s="1"/>
  <c r="B2085" i="5"/>
  <c r="C2084" i="5"/>
  <c r="B2084" i="5"/>
  <c r="T2084" i="5" s="1"/>
  <c r="C2083" i="5"/>
  <c r="B2083" i="5"/>
  <c r="T2083" i="5" s="1"/>
  <c r="C2082" i="5"/>
  <c r="B2082" i="5"/>
  <c r="C2081" i="5"/>
  <c r="V2081" i="5" s="1"/>
  <c r="B2081" i="5"/>
  <c r="T2081" i="5" s="1"/>
  <c r="C2080" i="5"/>
  <c r="V2080" i="5" s="1"/>
  <c r="B2080" i="5"/>
  <c r="C2079" i="5"/>
  <c r="B2079" i="5"/>
  <c r="S2079" i="5" s="1"/>
  <c r="C2078" i="5"/>
  <c r="B2078" i="5"/>
  <c r="C2077" i="5"/>
  <c r="V2077" i="5" s="1"/>
  <c r="B2077" i="5"/>
  <c r="T2077" i="5" s="1"/>
  <c r="C2076" i="5"/>
  <c r="B2076" i="5"/>
  <c r="C2075" i="5"/>
  <c r="B2075" i="5"/>
  <c r="S2075" i="5" s="1"/>
  <c r="C2074" i="5"/>
  <c r="B2074" i="5"/>
  <c r="C2073" i="5"/>
  <c r="V2073" i="5" s="1"/>
  <c r="B2073" i="5"/>
  <c r="T2073" i="5" s="1"/>
  <c r="C2072" i="5"/>
  <c r="B2072" i="5"/>
  <c r="C2071" i="5"/>
  <c r="V2071" i="5" s="1"/>
  <c r="B2071" i="5"/>
  <c r="C2070" i="5"/>
  <c r="B2070" i="5"/>
  <c r="T2070" i="5" s="1"/>
  <c r="C2069" i="5"/>
  <c r="V2069" i="5" s="1"/>
  <c r="B2069" i="5"/>
  <c r="C2068" i="5"/>
  <c r="V2068" i="5" s="1"/>
  <c r="B2068" i="5"/>
  <c r="T2068" i="5" s="1"/>
  <c r="C2067" i="5"/>
  <c r="V2067" i="5" s="1"/>
  <c r="B2067" i="5"/>
  <c r="C2066" i="5"/>
  <c r="B2066" i="5"/>
  <c r="C2065" i="5"/>
  <c r="V2065" i="5" s="1"/>
  <c r="B2065" i="5"/>
  <c r="C2064" i="5"/>
  <c r="V2064" i="5" s="1"/>
  <c r="B2064" i="5"/>
  <c r="S2064" i="5" s="1"/>
  <c r="C2063" i="5"/>
  <c r="V2063" i="5" s="1"/>
  <c r="B2063" i="5"/>
  <c r="T2063" i="5" s="1"/>
  <c r="C2062" i="5"/>
  <c r="B2062" i="5"/>
  <c r="T2062" i="5" s="1"/>
  <c r="C2061" i="5"/>
  <c r="B2061" i="5"/>
  <c r="C2060" i="5"/>
  <c r="B2060" i="5"/>
  <c r="T2060" i="5" s="1"/>
  <c r="C2059" i="5"/>
  <c r="V2059" i="5" s="1"/>
  <c r="X2059" i="5" s="1"/>
  <c r="B2059" i="5"/>
  <c r="S2059" i="5" s="1"/>
  <c r="C2058" i="5"/>
  <c r="B2058" i="5"/>
  <c r="T2058" i="5" s="1"/>
  <c r="C2057" i="5"/>
  <c r="V2057" i="5" s="1"/>
  <c r="B2057" i="5"/>
  <c r="C2056" i="5"/>
  <c r="V2056" i="5" s="1"/>
  <c r="X2056" i="5" s="1"/>
  <c r="B2056" i="5"/>
  <c r="C2055" i="5"/>
  <c r="B2055" i="5"/>
  <c r="C2054" i="5"/>
  <c r="B2054" i="5"/>
  <c r="S2054" i="5" s="1"/>
  <c r="C2053" i="5"/>
  <c r="B2053" i="5"/>
  <c r="C2052" i="5"/>
  <c r="B2052" i="5"/>
  <c r="T2052" i="5" s="1"/>
  <c r="C2051" i="5"/>
  <c r="V2051" i="5" s="1"/>
  <c r="B2051" i="5"/>
  <c r="S2051" i="5" s="1"/>
  <c r="C2050" i="5"/>
  <c r="B2050" i="5"/>
  <c r="T2050" i="5" s="1"/>
  <c r="C2049" i="5"/>
  <c r="V2049" i="5" s="1"/>
  <c r="B2049" i="5"/>
  <c r="C2048" i="5"/>
  <c r="V2048" i="5" s="1"/>
  <c r="B2048" i="5"/>
  <c r="S2048" i="5" s="1"/>
  <c r="C2047" i="5"/>
  <c r="B2047" i="5"/>
  <c r="C2046" i="5"/>
  <c r="B2046" i="5"/>
  <c r="T2046" i="5" s="1"/>
  <c r="C2045" i="5"/>
  <c r="B2045" i="5"/>
  <c r="C2044" i="5"/>
  <c r="B2044" i="5"/>
  <c r="S2044" i="5" s="1"/>
  <c r="C2043" i="5"/>
  <c r="V2043" i="5" s="1"/>
  <c r="B2043" i="5"/>
  <c r="S2043" i="5" s="1"/>
  <c r="C2042" i="5"/>
  <c r="B2042" i="5"/>
  <c r="T2042" i="5" s="1"/>
  <c r="C2041" i="5"/>
  <c r="V2041" i="5" s="1"/>
  <c r="B2041" i="5"/>
  <c r="C2040" i="5"/>
  <c r="V2040" i="5" s="1"/>
  <c r="B2040" i="5"/>
  <c r="C2039" i="5"/>
  <c r="B2039" i="5"/>
  <c r="C2038" i="5"/>
  <c r="B2038" i="5"/>
  <c r="C2037" i="5"/>
  <c r="V2037" i="5" s="1"/>
  <c r="X2037" i="5" s="1"/>
  <c r="B2037" i="5"/>
  <c r="C2036" i="5"/>
  <c r="B2036" i="5"/>
  <c r="C2035" i="5"/>
  <c r="V2035" i="5" s="1"/>
  <c r="B2035" i="5"/>
  <c r="S2035" i="5" s="1"/>
  <c r="C2034" i="5"/>
  <c r="B2034" i="5"/>
  <c r="C2033" i="5"/>
  <c r="B2033" i="5"/>
  <c r="C2032" i="5"/>
  <c r="V2032" i="5" s="1"/>
  <c r="B2032" i="5"/>
  <c r="C2031" i="5"/>
  <c r="V2031" i="5" s="1"/>
  <c r="B2031" i="5"/>
  <c r="T2031" i="5" s="1"/>
  <c r="C2030" i="5"/>
  <c r="B2030" i="5"/>
  <c r="C2029" i="5"/>
  <c r="V2029" i="5" s="1"/>
  <c r="B2029" i="5"/>
  <c r="C2028" i="5"/>
  <c r="B2028" i="5"/>
  <c r="T2028" i="5" s="1"/>
  <c r="C2027" i="5"/>
  <c r="B2027" i="5"/>
  <c r="S2027" i="5" s="1"/>
  <c r="C2026" i="5"/>
  <c r="B2026" i="5"/>
  <c r="T2026" i="5" s="1"/>
  <c r="C2025" i="5"/>
  <c r="V2025" i="5" s="1"/>
  <c r="B2025" i="5"/>
  <c r="C2024" i="5"/>
  <c r="V2024" i="5" s="1"/>
  <c r="B2024" i="5"/>
  <c r="C2023" i="5"/>
  <c r="V2023" i="5" s="1"/>
  <c r="B2023" i="5"/>
  <c r="T2023" i="5" s="1"/>
  <c r="C2022" i="5"/>
  <c r="B2022" i="5"/>
  <c r="T2022" i="5" s="1"/>
  <c r="C2021" i="5"/>
  <c r="V2021" i="5" s="1"/>
  <c r="B2021" i="5"/>
  <c r="C2020" i="5"/>
  <c r="V2020" i="5" s="1"/>
  <c r="B2020" i="5"/>
  <c r="T2020" i="5" s="1"/>
  <c r="C2019" i="5"/>
  <c r="B2019" i="5"/>
  <c r="C2018" i="5"/>
  <c r="B2018" i="5"/>
  <c r="S2018" i="5" s="1"/>
  <c r="C2017" i="5"/>
  <c r="V2017" i="5" s="1"/>
  <c r="B2017" i="5"/>
  <c r="C2016" i="5"/>
  <c r="V2016" i="5" s="1"/>
  <c r="B2016" i="5"/>
  <c r="C2015" i="5"/>
  <c r="V2015" i="5" s="1"/>
  <c r="B2015" i="5"/>
  <c r="C2014" i="5"/>
  <c r="B2014" i="5"/>
  <c r="C2013" i="5"/>
  <c r="V2013" i="5" s="1"/>
  <c r="B2013" i="5"/>
  <c r="C2012" i="5"/>
  <c r="V2012" i="5" s="1"/>
  <c r="B2012" i="5"/>
  <c r="T2012" i="5" s="1"/>
  <c r="C2011" i="5"/>
  <c r="V2011" i="5" s="1"/>
  <c r="B2011" i="5"/>
  <c r="T2011" i="5" s="1"/>
  <c r="C2010" i="5"/>
  <c r="B2010" i="5"/>
  <c r="C2009" i="5"/>
  <c r="V2009" i="5" s="1"/>
  <c r="B2009" i="5"/>
  <c r="C2008" i="5"/>
  <c r="V2008" i="5" s="1"/>
  <c r="B2008" i="5"/>
  <c r="T2008" i="5" s="1"/>
  <c r="C2007" i="5"/>
  <c r="V2007" i="5" s="1"/>
  <c r="B2007" i="5"/>
  <c r="C2006" i="5"/>
  <c r="B2006" i="5"/>
  <c r="T2006" i="5" s="1"/>
  <c r="C2005" i="5"/>
  <c r="V2005" i="5" s="1"/>
  <c r="B2005" i="5"/>
  <c r="C2004" i="5"/>
  <c r="V2004" i="5" s="1"/>
  <c r="B2004" i="5"/>
  <c r="C2003" i="5"/>
  <c r="V2003" i="5" s="1"/>
  <c r="B2003" i="5"/>
  <c r="S2003" i="5" s="1"/>
  <c r="C2002" i="5"/>
  <c r="B2002" i="5"/>
  <c r="T2002" i="5" s="1"/>
  <c r="C2001" i="5"/>
  <c r="V2001" i="5" s="1"/>
  <c r="B2001" i="5"/>
  <c r="C2000" i="5"/>
  <c r="B2000" i="5"/>
  <c r="T2000" i="5" s="1"/>
  <c r="C1999" i="5"/>
  <c r="V1999" i="5" s="1"/>
  <c r="B1999" i="5"/>
  <c r="T1999" i="5" s="1"/>
  <c r="C1998" i="5"/>
  <c r="B1998" i="5"/>
  <c r="T1998" i="5" s="1"/>
  <c r="C1997" i="5"/>
  <c r="V1997" i="5" s="1"/>
  <c r="R1997" i="5" s="1"/>
  <c r="B1997" i="5"/>
  <c r="C1996" i="5"/>
  <c r="B1996" i="5"/>
  <c r="T1996" i="5" s="1"/>
  <c r="C1995" i="5"/>
  <c r="B1995" i="5"/>
  <c r="T1995" i="5" s="1"/>
  <c r="C1994" i="5"/>
  <c r="B1994" i="5"/>
  <c r="C1993" i="5"/>
  <c r="V1993" i="5" s="1"/>
  <c r="R1993" i="5" s="1"/>
  <c r="B1993" i="5"/>
  <c r="C1992" i="5"/>
  <c r="V1992" i="5" s="1"/>
  <c r="B1992" i="5"/>
  <c r="T1992" i="5" s="1"/>
  <c r="C1991" i="5"/>
  <c r="V1991" i="5" s="1"/>
  <c r="B1991" i="5"/>
  <c r="C1990" i="5"/>
  <c r="B1990" i="5"/>
  <c r="T1990" i="5" s="1"/>
  <c r="C1989" i="5"/>
  <c r="V1989" i="5" s="1"/>
  <c r="B1989" i="5"/>
  <c r="C1988" i="5"/>
  <c r="V1988" i="5" s="1"/>
  <c r="B1988" i="5"/>
  <c r="T1988" i="5" s="1"/>
  <c r="C1987" i="5"/>
  <c r="B1987" i="5"/>
  <c r="T1987" i="5" s="1"/>
  <c r="C1986" i="5"/>
  <c r="B1986" i="5"/>
  <c r="C1985" i="5"/>
  <c r="V1985" i="5" s="1"/>
  <c r="B1985" i="5"/>
  <c r="C1984" i="5"/>
  <c r="V1984" i="5" s="1"/>
  <c r="B1984" i="5"/>
  <c r="T1984" i="5" s="1"/>
  <c r="C1983" i="5"/>
  <c r="V1983" i="5" s="1"/>
  <c r="B1983" i="5"/>
  <c r="T1983" i="5" s="1"/>
  <c r="C1982" i="5"/>
  <c r="B1982" i="5"/>
  <c r="T1982" i="5" s="1"/>
  <c r="C1981" i="5"/>
  <c r="V1981" i="5" s="1"/>
  <c r="B1981" i="5"/>
  <c r="C1980" i="5"/>
  <c r="V1980" i="5" s="1"/>
  <c r="B1980" i="5"/>
  <c r="C1979" i="5"/>
  <c r="V1979" i="5" s="1"/>
  <c r="B1979" i="5"/>
  <c r="C1978" i="5"/>
  <c r="B1978" i="5"/>
  <c r="S1978" i="5" s="1"/>
  <c r="C1977" i="5"/>
  <c r="V1977" i="5" s="1"/>
  <c r="B1977" i="5"/>
  <c r="C1976" i="5"/>
  <c r="V1976" i="5" s="1"/>
  <c r="B1976" i="5"/>
  <c r="C1975" i="5"/>
  <c r="V1975" i="5" s="1"/>
  <c r="B1975" i="5"/>
  <c r="C1974" i="5"/>
  <c r="B1974" i="5"/>
  <c r="T1974" i="5" s="1"/>
  <c r="C1973" i="5"/>
  <c r="V1973" i="5" s="1"/>
  <c r="H1973" i="5" s="1"/>
  <c r="B1973" i="5"/>
  <c r="C1972" i="5"/>
  <c r="V1972" i="5" s="1"/>
  <c r="B1972" i="5"/>
  <c r="C1971" i="5"/>
  <c r="V1971" i="5" s="1"/>
  <c r="B1971" i="5"/>
  <c r="C1970" i="5"/>
  <c r="B1970" i="5"/>
  <c r="S1970" i="5" s="1"/>
  <c r="C1969" i="5"/>
  <c r="V1969" i="5" s="1"/>
  <c r="R1969" i="5" s="1"/>
  <c r="B1969" i="5"/>
  <c r="C1968" i="5"/>
  <c r="V1968" i="5" s="1"/>
  <c r="B1968" i="5"/>
  <c r="C1967" i="5"/>
  <c r="V1967" i="5" s="1"/>
  <c r="B1967" i="5"/>
  <c r="T1967" i="5" s="1"/>
  <c r="C1966" i="5"/>
  <c r="B1966" i="5"/>
  <c r="S1966" i="5" s="1"/>
  <c r="C1965" i="5"/>
  <c r="V1965" i="5" s="1"/>
  <c r="B1965" i="5"/>
  <c r="C1964" i="5"/>
  <c r="V1964" i="5" s="1"/>
  <c r="B1964" i="5"/>
  <c r="C1963" i="5"/>
  <c r="V1963" i="5" s="1"/>
  <c r="B1963" i="5"/>
  <c r="S1963" i="5" s="1"/>
  <c r="C1962" i="5"/>
  <c r="B1962" i="5"/>
  <c r="C1961" i="5"/>
  <c r="V1961" i="5" s="1"/>
  <c r="B1961" i="5"/>
  <c r="C1960" i="5"/>
  <c r="V1960" i="5" s="1"/>
  <c r="B1960" i="5"/>
  <c r="T1960" i="5" s="1"/>
  <c r="C1959" i="5"/>
  <c r="V1959" i="5" s="1"/>
  <c r="B1959" i="5"/>
  <c r="T1959" i="5" s="1"/>
  <c r="C1958" i="5"/>
  <c r="B1958" i="5"/>
  <c r="S1958" i="5" s="1"/>
  <c r="C1957" i="5"/>
  <c r="V1957" i="5" s="1"/>
  <c r="B1957" i="5"/>
  <c r="C1956" i="5"/>
  <c r="V1956" i="5" s="1"/>
  <c r="H1956" i="5" s="1"/>
  <c r="B1956" i="5"/>
  <c r="C1955" i="5"/>
  <c r="V1955" i="5" s="1"/>
  <c r="B1955" i="5"/>
  <c r="T1955" i="5" s="1"/>
  <c r="C1954" i="5"/>
  <c r="B1954" i="5"/>
  <c r="C1953" i="5"/>
  <c r="V1953" i="5" s="1"/>
  <c r="B1953" i="5"/>
  <c r="C1952" i="5"/>
  <c r="V1952" i="5" s="1"/>
  <c r="B1952" i="5"/>
  <c r="T1952" i="5" s="1"/>
  <c r="C1951" i="5"/>
  <c r="B1951" i="5"/>
  <c r="S1951" i="5" s="1"/>
  <c r="C1950" i="5"/>
  <c r="B1950" i="5"/>
  <c r="C1949" i="5"/>
  <c r="V1949" i="5" s="1"/>
  <c r="B1949" i="5"/>
  <c r="C1948" i="5"/>
  <c r="V1948" i="5" s="1"/>
  <c r="B1948" i="5"/>
  <c r="T1948" i="5" s="1"/>
  <c r="C1947" i="5"/>
  <c r="V1947" i="5" s="1"/>
  <c r="B1947" i="5"/>
  <c r="S1947" i="5" s="1"/>
  <c r="C1946" i="5"/>
  <c r="B1946" i="5"/>
  <c r="S1946" i="5" s="1"/>
  <c r="C1945" i="5"/>
  <c r="V1945" i="5" s="1"/>
  <c r="R1945" i="5" s="1"/>
  <c r="B1945" i="5"/>
  <c r="C1944" i="5"/>
  <c r="V1944" i="5" s="1"/>
  <c r="B1944" i="5"/>
  <c r="C1943" i="5"/>
  <c r="B1943" i="5"/>
  <c r="T1943" i="5" s="1"/>
  <c r="C1942" i="5"/>
  <c r="B1942" i="5"/>
  <c r="T1942" i="5" s="1"/>
  <c r="C1941" i="5"/>
  <c r="V1941" i="5" s="1"/>
  <c r="B1941" i="5"/>
  <c r="C1940" i="5"/>
  <c r="V1940" i="5" s="1"/>
  <c r="B1940" i="5"/>
  <c r="T1940" i="5" s="1"/>
  <c r="C1939" i="5"/>
  <c r="B1939" i="5"/>
  <c r="T1939" i="5" s="1"/>
  <c r="C1938" i="5"/>
  <c r="B1938" i="5"/>
  <c r="S1938" i="5" s="1"/>
  <c r="C1937" i="5"/>
  <c r="V1937" i="5" s="1"/>
  <c r="B1937" i="5"/>
  <c r="C1936" i="5"/>
  <c r="B1936" i="5"/>
  <c r="T1936" i="5" s="1"/>
  <c r="C1935" i="5"/>
  <c r="B1935" i="5"/>
  <c r="T1935" i="5" s="1"/>
  <c r="C1934" i="5"/>
  <c r="B1934" i="5"/>
  <c r="C1933" i="5"/>
  <c r="V1933" i="5" s="1"/>
  <c r="B1933" i="5"/>
  <c r="C1932" i="5"/>
  <c r="V1932" i="5" s="1"/>
  <c r="B1932" i="5"/>
  <c r="T1932" i="5" s="1"/>
  <c r="C1931" i="5"/>
  <c r="B1931" i="5"/>
  <c r="T1931" i="5" s="1"/>
  <c r="C1930" i="5"/>
  <c r="B1930" i="5"/>
  <c r="C1929" i="5"/>
  <c r="V1929" i="5" s="1"/>
  <c r="B1929" i="5"/>
  <c r="C1928" i="5"/>
  <c r="V1928" i="5" s="1"/>
  <c r="B1928" i="5"/>
  <c r="T1928" i="5" s="1"/>
  <c r="C1927" i="5"/>
  <c r="V1927" i="5" s="1"/>
  <c r="B1927" i="5"/>
  <c r="C1926" i="5"/>
  <c r="B1926" i="5"/>
  <c r="T1926" i="5" s="1"/>
  <c r="C1925" i="5"/>
  <c r="B1925" i="5"/>
  <c r="C1924" i="5"/>
  <c r="B1924" i="5"/>
  <c r="T1924" i="5" s="1"/>
  <c r="C1923" i="5"/>
  <c r="V1923" i="5" s="1"/>
  <c r="B1923" i="5"/>
  <c r="S1923" i="5" s="1"/>
  <c r="C1922" i="5"/>
  <c r="B1922" i="5"/>
  <c r="T1922" i="5" s="1"/>
  <c r="C1921" i="5"/>
  <c r="V1921" i="5" s="1"/>
  <c r="B1921" i="5"/>
  <c r="C1920" i="5"/>
  <c r="B1920" i="5"/>
  <c r="T1920" i="5" s="1"/>
  <c r="C1919" i="5"/>
  <c r="V1919" i="5" s="1"/>
  <c r="B1919" i="5"/>
  <c r="T1919" i="5" s="1"/>
  <c r="C1918" i="5"/>
  <c r="B1918" i="5"/>
  <c r="C1917" i="5"/>
  <c r="V1917" i="5" s="1"/>
  <c r="B1917" i="5"/>
  <c r="C1916" i="5"/>
  <c r="V1916" i="5" s="1"/>
  <c r="B1916" i="5"/>
  <c r="T1916" i="5" s="1"/>
  <c r="C1915" i="5"/>
  <c r="B1915" i="5"/>
  <c r="T1915" i="5" s="1"/>
  <c r="C1914" i="5"/>
  <c r="B1914" i="5"/>
  <c r="C1913" i="5"/>
  <c r="V1913" i="5" s="1"/>
  <c r="B1913" i="5"/>
  <c r="C1912" i="5"/>
  <c r="V1912" i="5" s="1"/>
  <c r="B1912" i="5"/>
  <c r="C1911" i="5"/>
  <c r="V1911" i="5" s="1"/>
  <c r="B1911" i="5"/>
  <c r="T1911" i="5" s="1"/>
  <c r="C1910" i="5"/>
  <c r="B1910" i="5"/>
  <c r="T1910" i="5" s="1"/>
  <c r="C1909" i="5"/>
  <c r="V1909" i="5" s="1"/>
  <c r="H1909" i="5" s="1"/>
  <c r="B1909" i="5"/>
  <c r="C1908" i="5"/>
  <c r="V1908" i="5" s="1"/>
  <c r="B1908" i="5"/>
  <c r="C1907" i="5"/>
  <c r="V1907" i="5" s="1"/>
  <c r="B1907" i="5"/>
  <c r="C1906" i="5"/>
  <c r="B1906" i="5"/>
  <c r="C1905" i="5"/>
  <c r="V1905" i="5" s="1"/>
  <c r="B1905" i="5"/>
  <c r="S1905" i="5" s="1"/>
  <c r="C1904" i="5"/>
  <c r="V1904" i="5" s="1"/>
  <c r="B1904" i="5"/>
  <c r="C1903" i="5"/>
  <c r="B1903" i="5"/>
  <c r="T1903" i="5" s="1"/>
  <c r="C1902" i="5"/>
  <c r="B1902" i="5"/>
  <c r="C1901" i="5"/>
  <c r="V1901" i="5" s="1"/>
  <c r="B1901" i="5"/>
  <c r="S1901" i="5" s="1"/>
  <c r="C1900" i="5"/>
  <c r="V1900" i="5" s="1"/>
  <c r="B1900" i="5"/>
  <c r="C1899" i="5"/>
  <c r="V1899" i="5" s="1"/>
  <c r="B1899" i="5"/>
  <c r="C1898" i="5"/>
  <c r="B1898" i="5"/>
  <c r="C1897" i="5"/>
  <c r="V1897" i="5" s="1"/>
  <c r="R1897" i="5" s="1"/>
  <c r="B1897" i="5"/>
  <c r="S1897" i="5" s="1"/>
  <c r="C1896" i="5"/>
  <c r="V1896" i="5" s="1"/>
  <c r="B1896" i="5"/>
  <c r="C1895" i="5"/>
  <c r="V1895" i="5" s="1"/>
  <c r="B1895" i="5"/>
  <c r="T1895" i="5" s="1"/>
  <c r="C1894" i="5"/>
  <c r="B1894" i="5"/>
  <c r="C1893" i="5"/>
  <c r="V1893" i="5" s="1"/>
  <c r="B1893" i="5"/>
  <c r="S1893" i="5" s="1"/>
  <c r="C1892" i="5"/>
  <c r="V1892" i="5" s="1"/>
  <c r="B1892" i="5"/>
  <c r="C1891" i="5"/>
  <c r="V1891" i="5" s="1"/>
  <c r="B1891" i="5"/>
  <c r="T1891" i="5" s="1"/>
  <c r="C1890" i="5"/>
  <c r="V1890" i="5" s="1"/>
  <c r="B1890" i="5"/>
  <c r="C1889" i="5"/>
  <c r="V1889" i="5" s="1"/>
  <c r="B1889" i="5"/>
  <c r="S1889" i="5" s="1"/>
  <c r="C1888" i="5"/>
  <c r="B1888" i="5"/>
  <c r="T1888" i="5" s="1"/>
  <c r="C1887" i="5"/>
  <c r="V1887" i="5" s="1"/>
  <c r="B1887" i="5"/>
  <c r="C1886" i="5"/>
  <c r="V1886" i="5" s="1"/>
  <c r="B1886" i="5"/>
  <c r="C1885" i="5"/>
  <c r="V1885" i="5" s="1"/>
  <c r="B1885" i="5"/>
  <c r="S1885" i="5" s="1"/>
  <c r="C1884" i="5"/>
  <c r="B1884" i="5"/>
  <c r="T1884" i="5" s="1"/>
  <c r="C1883" i="5"/>
  <c r="V1883" i="5" s="1"/>
  <c r="B1883" i="5"/>
  <c r="T1883" i="5" s="1"/>
  <c r="C1882" i="5"/>
  <c r="V1882" i="5" s="1"/>
  <c r="B1882" i="5"/>
  <c r="S1882" i="5" s="1"/>
  <c r="C1881" i="5"/>
  <c r="V1881" i="5" s="1"/>
  <c r="B1881" i="5"/>
  <c r="S1881" i="5" s="1"/>
  <c r="C1880" i="5"/>
  <c r="B1880" i="5"/>
  <c r="T1880" i="5" s="1"/>
  <c r="C1879" i="5"/>
  <c r="V1879" i="5" s="1"/>
  <c r="B1879" i="5"/>
  <c r="C1878" i="5"/>
  <c r="V1878" i="5" s="1"/>
  <c r="B1878" i="5"/>
  <c r="C1877" i="5"/>
  <c r="V1877" i="5" s="1"/>
  <c r="H1877" i="5" s="1"/>
  <c r="B1877" i="5"/>
  <c r="S1877" i="5" s="1"/>
  <c r="C1876" i="5"/>
  <c r="V1876" i="5" s="1"/>
  <c r="B1876" i="5"/>
  <c r="T1876" i="5" s="1"/>
  <c r="C1875" i="5"/>
  <c r="V1875" i="5" s="1"/>
  <c r="B1875" i="5"/>
  <c r="S1875" i="5" s="1"/>
  <c r="C1874" i="5"/>
  <c r="V1874" i="5" s="1"/>
  <c r="B1874" i="5"/>
  <c r="C1873" i="5"/>
  <c r="V1873" i="5" s="1"/>
  <c r="B1873" i="5"/>
  <c r="S1873" i="5" s="1"/>
  <c r="C1872" i="5"/>
  <c r="B1872" i="5"/>
  <c r="T1872" i="5" s="1"/>
  <c r="C1871" i="5"/>
  <c r="V1871" i="5" s="1"/>
  <c r="B1871" i="5"/>
  <c r="T1871" i="5" s="1"/>
  <c r="C1870" i="5"/>
  <c r="V1870" i="5" s="1"/>
  <c r="B1870" i="5"/>
  <c r="C1869" i="5"/>
  <c r="V1869" i="5" s="1"/>
  <c r="B1869" i="5"/>
  <c r="S1869" i="5" s="1"/>
  <c r="C1868" i="5"/>
  <c r="V1868" i="5" s="1"/>
  <c r="B1868" i="5"/>
  <c r="T1868" i="5" s="1"/>
  <c r="C1867" i="5"/>
  <c r="V1867" i="5" s="1"/>
  <c r="B1867" i="5"/>
  <c r="S1867" i="5" s="1"/>
  <c r="C1866" i="5"/>
  <c r="V1866" i="5" s="1"/>
  <c r="R1866" i="5" s="1"/>
  <c r="B1866" i="5"/>
  <c r="C1865" i="5"/>
  <c r="V1865" i="5" s="1"/>
  <c r="B1865" i="5"/>
  <c r="S1865" i="5" s="1"/>
  <c r="C1864" i="5"/>
  <c r="B1864" i="5"/>
  <c r="T1864" i="5" s="1"/>
  <c r="C1863" i="5"/>
  <c r="V1863" i="5" s="1"/>
  <c r="B1863" i="5"/>
  <c r="T1863" i="5" s="1"/>
  <c r="C1862" i="5"/>
  <c r="V1862" i="5" s="1"/>
  <c r="B1862" i="5"/>
  <c r="C1861" i="5"/>
  <c r="V1861" i="5" s="1"/>
  <c r="B1861" i="5"/>
  <c r="S1861" i="5" s="1"/>
  <c r="C1860" i="5"/>
  <c r="B1860" i="5"/>
  <c r="T1860" i="5" s="1"/>
  <c r="C1859" i="5"/>
  <c r="V1859" i="5" s="1"/>
  <c r="B1859" i="5"/>
  <c r="C1858" i="5"/>
  <c r="V1858" i="5" s="1"/>
  <c r="B1858" i="5"/>
  <c r="T1858" i="5" s="1"/>
  <c r="C1857" i="5"/>
  <c r="V1857" i="5" s="1"/>
  <c r="B1857" i="5"/>
  <c r="C1856" i="5"/>
  <c r="B1856" i="5"/>
  <c r="C1855" i="5"/>
  <c r="V1855" i="5" s="1"/>
  <c r="B1855" i="5"/>
  <c r="T1855" i="5" s="1"/>
  <c r="C1854" i="5"/>
  <c r="B1854" i="5"/>
  <c r="C1853" i="5"/>
  <c r="B1853" i="5"/>
  <c r="C1852" i="5"/>
  <c r="B1852" i="5"/>
  <c r="T1852" i="5" s="1"/>
  <c r="C1851" i="5"/>
  <c r="B1851" i="5"/>
  <c r="C1850" i="5"/>
  <c r="B1850" i="5"/>
  <c r="C1849" i="5"/>
  <c r="B1849" i="5"/>
  <c r="C1848" i="5"/>
  <c r="B1848" i="5"/>
  <c r="T1848" i="5" s="1"/>
  <c r="C1847" i="5"/>
  <c r="V1847" i="5" s="1"/>
  <c r="B1847" i="5"/>
  <c r="C1846" i="5"/>
  <c r="B1846" i="5"/>
  <c r="C1845" i="5"/>
  <c r="B1845" i="5"/>
  <c r="C1844" i="5"/>
  <c r="B1844" i="5"/>
  <c r="T1844" i="5" s="1"/>
  <c r="C1843" i="5"/>
  <c r="B1843" i="5"/>
  <c r="S1843" i="5" s="1"/>
  <c r="C1842" i="5"/>
  <c r="B1842" i="5"/>
  <c r="C1841" i="5"/>
  <c r="B1841" i="5"/>
  <c r="C1840" i="5"/>
  <c r="B1840" i="5"/>
  <c r="C1839" i="5"/>
  <c r="B1839" i="5"/>
  <c r="S1839" i="5" s="1"/>
  <c r="C1838" i="5"/>
  <c r="B1838" i="5"/>
  <c r="C1837" i="5"/>
  <c r="B1837" i="5"/>
  <c r="T1837" i="5" s="1"/>
  <c r="C1836" i="5"/>
  <c r="B1836" i="5"/>
  <c r="C1835" i="5"/>
  <c r="B1835" i="5"/>
  <c r="C1834" i="5"/>
  <c r="B1834" i="5"/>
  <c r="T1834" i="5" s="1"/>
  <c r="C1833" i="5"/>
  <c r="B1833" i="5"/>
  <c r="C1832" i="5"/>
  <c r="V1832" i="5" s="1"/>
  <c r="B1832" i="5"/>
  <c r="C1831" i="5"/>
  <c r="V1831" i="5" s="1"/>
  <c r="B1831" i="5"/>
  <c r="C1830" i="5"/>
  <c r="B1830" i="5"/>
  <c r="C1829" i="5"/>
  <c r="B1829" i="5"/>
  <c r="C1828" i="5"/>
  <c r="V1828" i="5" s="1"/>
  <c r="B1828" i="5"/>
  <c r="C1827" i="5"/>
  <c r="V1827" i="5" s="1"/>
  <c r="B1827" i="5"/>
  <c r="T1827" i="5" s="1"/>
  <c r="C1826" i="5"/>
  <c r="B1826" i="5"/>
  <c r="C1825" i="5"/>
  <c r="B1825" i="5"/>
  <c r="S1825" i="5" s="1"/>
  <c r="C1824" i="5"/>
  <c r="V1824" i="5" s="1"/>
  <c r="B1824" i="5"/>
  <c r="C1823" i="5"/>
  <c r="B1823" i="5"/>
  <c r="T1823" i="5" s="1"/>
  <c r="C1822" i="5"/>
  <c r="V1822" i="5" s="1"/>
  <c r="B1822" i="5"/>
  <c r="C1821" i="5"/>
  <c r="B1821" i="5"/>
  <c r="C1820" i="5"/>
  <c r="V1820" i="5" s="1"/>
  <c r="B1820" i="5"/>
  <c r="C1819" i="5"/>
  <c r="B1819" i="5"/>
  <c r="T1819" i="5" s="1"/>
  <c r="C1818" i="5"/>
  <c r="B1818" i="5"/>
  <c r="T1818" i="5" s="1"/>
  <c r="C1817" i="5"/>
  <c r="B1817" i="5"/>
  <c r="S1817" i="5" s="1"/>
  <c r="C1816" i="5"/>
  <c r="B1816" i="5"/>
  <c r="T1816" i="5" s="1"/>
  <c r="C1815" i="5"/>
  <c r="B1815" i="5"/>
  <c r="C1814" i="5"/>
  <c r="V1814" i="5" s="1"/>
  <c r="B1814" i="5"/>
  <c r="T1814" i="5" s="1"/>
  <c r="C1813" i="5"/>
  <c r="B1813" i="5"/>
  <c r="C1812" i="5"/>
  <c r="V1812" i="5" s="1"/>
  <c r="B1812" i="5"/>
  <c r="C1811" i="5"/>
  <c r="V1811" i="5" s="1"/>
  <c r="B1811" i="5"/>
  <c r="C1810" i="5"/>
  <c r="B1810" i="5"/>
  <c r="S1810" i="5" s="1"/>
  <c r="C1809" i="5"/>
  <c r="B1809" i="5"/>
  <c r="T1809" i="5" s="1"/>
  <c r="C1808" i="5"/>
  <c r="V1808" i="5" s="1"/>
  <c r="R1808" i="5" s="1"/>
  <c r="B1808" i="5"/>
  <c r="T1808" i="5" s="1"/>
  <c r="C1807" i="5"/>
  <c r="V1807" i="5" s="1"/>
  <c r="B1807" i="5"/>
  <c r="T1807" i="5" s="1"/>
  <c r="C1806" i="5"/>
  <c r="B1806" i="5"/>
  <c r="T1806" i="5" s="1"/>
  <c r="C1805" i="5"/>
  <c r="B1805" i="5"/>
  <c r="T1805" i="5" s="1"/>
  <c r="C1804" i="5"/>
  <c r="V1804" i="5" s="1"/>
  <c r="B1804" i="5"/>
  <c r="C1803" i="5"/>
  <c r="B1803" i="5"/>
  <c r="C1802" i="5"/>
  <c r="V1802" i="5" s="1"/>
  <c r="B1802" i="5"/>
  <c r="T1802" i="5" s="1"/>
  <c r="C1801" i="5"/>
  <c r="B1801" i="5"/>
  <c r="C1800" i="5"/>
  <c r="V1800" i="5" s="1"/>
  <c r="R1800" i="5" s="1"/>
  <c r="B1800" i="5"/>
  <c r="T1800" i="5" s="1"/>
  <c r="C1799" i="5"/>
  <c r="V1799" i="5" s="1"/>
  <c r="B1799" i="5"/>
  <c r="C1798" i="5"/>
  <c r="B1798" i="5"/>
  <c r="S1798" i="5" s="1"/>
  <c r="C1797" i="5"/>
  <c r="V1797" i="5" s="1"/>
  <c r="B1797" i="5"/>
  <c r="C1796" i="5"/>
  <c r="B1796" i="5"/>
  <c r="T1796" i="5" s="1"/>
  <c r="C1795" i="5"/>
  <c r="B1795" i="5"/>
  <c r="C1794" i="5"/>
  <c r="B1794" i="5"/>
  <c r="T1794" i="5" s="1"/>
  <c r="C1793" i="5"/>
  <c r="B1793" i="5"/>
  <c r="T1793" i="5" s="1"/>
  <c r="C1792" i="5"/>
  <c r="V1792" i="5" s="1"/>
  <c r="B1792" i="5"/>
  <c r="S1792" i="5" s="1"/>
  <c r="C1791" i="5"/>
  <c r="B1791" i="5"/>
  <c r="T1791" i="5" s="1"/>
  <c r="C1790" i="5"/>
  <c r="V1790" i="5" s="1"/>
  <c r="B1790" i="5"/>
  <c r="T1790" i="5" s="1"/>
  <c r="C1789" i="5"/>
  <c r="V1789" i="5" s="1"/>
  <c r="B1789" i="5"/>
  <c r="C1788" i="5"/>
  <c r="B1788" i="5"/>
  <c r="S1788" i="5" s="1"/>
  <c r="C1787" i="5"/>
  <c r="B1787" i="5"/>
  <c r="C1786" i="5"/>
  <c r="V1786" i="5" s="1"/>
  <c r="B1786" i="5"/>
  <c r="C1785" i="5"/>
  <c r="B1785" i="5"/>
  <c r="S1785" i="5" s="1"/>
  <c r="C1784" i="5"/>
  <c r="B1784" i="5"/>
  <c r="S1784" i="5" s="1"/>
  <c r="C1783" i="5"/>
  <c r="B1783" i="5"/>
  <c r="C1782" i="5"/>
  <c r="V1782" i="5" s="1"/>
  <c r="B1782" i="5"/>
  <c r="T1782" i="5" s="1"/>
  <c r="C1781" i="5"/>
  <c r="V1781" i="5" s="1"/>
  <c r="B1781" i="5"/>
  <c r="S1781" i="5" s="1"/>
  <c r="C1780" i="5"/>
  <c r="B1780" i="5"/>
  <c r="S1780" i="5" s="1"/>
  <c r="C1779" i="5"/>
  <c r="B1779" i="5"/>
  <c r="S1779" i="5" s="1"/>
  <c r="C1778" i="5"/>
  <c r="V1778" i="5" s="1"/>
  <c r="B1778" i="5"/>
  <c r="T1778" i="5" s="1"/>
  <c r="C1777" i="5"/>
  <c r="V1777" i="5" s="1"/>
  <c r="B1777" i="5"/>
  <c r="C1776" i="5"/>
  <c r="B1776" i="5"/>
  <c r="S1776" i="5" s="1"/>
  <c r="C1775" i="5"/>
  <c r="B1775" i="5"/>
  <c r="S1775" i="5" s="1"/>
  <c r="C1774" i="5"/>
  <c r="V1774" i="5" s="1"/>
  <c r="B1774" i="5"/>
  <c r="C1773" i="5"/>
  <c r="V1773" i="5" s="1"/>
  <c r="B1773" i="5"/>
  <c r="S1773" i="5" s="1"/>
  <c r="C1772" i="5"/>
  <c r="B1772" i="5"/>
  <c r="S1772" i="5" s="1"/>
  <c r="C1771" i="5"/>
  <c r="B1771" i="5"/>
  <c r="T1771" i="5" s="1"/>
  <c r="C1770" i="5"/>
  <c r="B1770" i="5"/>
  <c r="C1769" i="5"/>
  <c r="V1769" i="5" s="1"/>
  <c r="B1769" i="5"/>
  <c r="S1769" i="5" s="1"/>
  <c r="C1768" i="5"/>
  <c r="B1768" i="5"/>
  <c r="S1768" i="5" s="1"/>
  <c r="C1767" i="5"/>
  <c r="B1767" i="5"/>
  <c r="C1766" i="5"/>
  <c r="B1766" i="5"/>
  <c r="C1765" i="5"/>
  <c r="V1765" i="5" s="1"/>
  <c r="B1765" i="5"/>
  <c r="S1765" i="5" s="1"/>
  <c r="C1764" i="5"/>
  <c r="B1764" i="5"/>
  <c r="S1764" i="5" s="1"/>
  <c r="C1763" i="5"/>
  <c r="B1763" i="5"/>
  <c r="C1762" i="5"/>
  <c r="V1762" i="5" s="1"/>
  <c r="B1762" i="5"/>
  <c r="T1762" i="5" s="1"/>
  <c r="C1761" i="5"/>
  <c r="V1761" i="5" s="1"/>
  <c r="B1761" i="5"/>
  <c r="C1760" i="5"/>
  <c r="B1760" i="5"/>
  <c r="S1760" i="5" s="1"/>
  <c r="C1759" i="5"/>
  <c r="B1759" i="5"/>
  <c r="C1758" i="5"/>
  <c r="B1758" i="5"/>
  <c r="T1758" i="5" s="1"/>
  <c r="C1757" i="5"/>
  <c r="V1757" i="5" s="1"/>
  <c r="B1757" i="5"/>
  <c r="S1757" i="5" s="1"/>
  <c r="C1756" i="5"/>
  <c r="B1756" i="5"/>
  <c r="S1756" i="5" s="1"/>
  <c r="C1755" i="5"/>
  <c r="B1755" i="5"/>
  <c r="C1754" i="5"/>
  <c r="B1754" i="5"/>
  <c r="T1754" i="5" s="1"/>
  <c r="C1753" i="5"/>
  <c r="V1753" i="5" s="1"/>
  <c r="B1753" i="5"/>
  <c r="S1753" i="5" s="1"/>
  <c r="C1752" i="5"/>
  <c r="V1752" i="5" s="1"/>
  <c r="R1752" i="5" s="1"/>
  <c r="B1752" i="5"/>
  <c r="S1752" i="5" s="1"/>
  <c r="C1751" i="5"/>
  <c r="B1751" i="5"/>
  <c r="S1751" i="5" s="1"/>
  <c r="C1750" i="5"/>
  <c r="V1750" i="5" s="1"/>
  <c r="B1750" i="5"/>
  <c r="T1750" i="5" s="1"/>
  <c r="C1749" i="5"/>
  <c r="V1749" i="5" s="1"/>
  <c r="H1749" i="5" s="1"/>
  <c r="B1749" i="5"/>
  <c r="C1748" i="5"/>
  <c r="V1748" i="5" s="1"/>
  <c r="R1748" i="5" s="1"/>
  <c r="B1748" i="5"/>
  <c r="S1748" i="5" s="1"/>
  <c r="C1747" i="5"/>
  <c r="B1747" i="5"/>
  <c r="S1747" i="5" s="1"/>
  <c r="C1746" i="5"/>
  <c r="V1746" i="5" s="1"/>
  <c r="H1746" i="5" s="1"/>
  <c r="B1746" i="5"/>
  <c r="T1746" i="5" s="1"/>
  <c r="C1745" i="5"/>
  <c r="B1745" i="5"/>
  <c r="S1745" i="5" s="1"/>
  <c r="C1744" i="5"/>
  <c r="B1744" i="5"/>
  <c r="S1744" i="5" s="1"/>
  <c r="C1743" i="5"/>
  <c r="B1743" i="5"/>
  <c r="T1743" i="5" s="1"/>
  <c r="C1742" i="5"/>
  <c r="V1742" i="5" s="1"/>
  <c r="B1742" i="5"/>
  <c r="T1742" i="5" s="1"/>
  <c r="C1741" i="5"/>
  <c r="V1741" i="5" s="1"/>
  <c r="B1741" i="5"/>
  <c r="T1741" i="5" s="1"/>
  <c r="C1740" i="5"/>
  <c r="V1740" i="5" s="1"/>
  <c r="B1740" i="5"/>
  <c r="S1740" i="5" s="1"/>
  <c r="C1739" i="5"/>
  <c r="B1739" i="5"/>
  <c r="T1739" i="5" s="1"/>
  <c r="C1738" i="5"/>
  <c r="B1738" i="5"/>
  <c r="T1738" i="5" s="1"/>
  <c r="C1737" i="5"/>
  <c r="V1737" i="5" s="1"/>
  <c r="B1737" i="5"/>
  <c r="C1736" i="5"/>
  <c r="V1736" i="5" s="1"/>
  <c r="B1736" i="5"/>
  <c r="T1736" i="5" s="1"/>
  <c r="C1735" i="5"/>
  <c r="V1735" i="5" s="1"/>
  <c r="B1735" i="5"/>
  <c r="C1734" i="5"/>
  <c r="B1734" i="5"/>
  <c r="T1734" i="5" s="1"/>
  <c r="C1733" i="5"/>
  <c r="V1733" i="5" s="1"/>
  <c r="B1733" i="5"/>
  <c r="T1733" i="5" s="1"/>
  <c r="C1732" i="5"/>
  <c r="V1732" i="5" s="1"/>
  <c r="B1732" i="5"/>
  <c r="T1732" i="5" s="1"/>
  <c r="C1731" i="5"/>
  <c r="B1731" i="5"/>
  <c r="S1731" i="5" s="1"/>
  <c r="C1730" i="5"/>
  <c r="B1730" i="5"/>
  <c r="T1730" i="5" s="1"/>
  <c r="C1729" i="5"/>
  <c r="B1729" i="5"/>
  <c r="S1729" i="5" s="1"/>
  <c r="C1728" i="5"/>
  <c r="B1728" i="5"/>
  <c r="C1727" i="5"/>
  <c r="B1727" i="5"/>
  <c r="C1726" i="5"/>
  <c r="B1726" i="5"/>
  <c r="T1726" i="5" s="1"/>
  <c r="C1725" i="5"/>
  <c r="V1725" i="5" s="1"/>
  <c r="B1725" i="5"/>
  <c r="S1725" i="5" s="1"/>
  <c r="C1724" i="5"/>
  <c r="B1724" i="5"/>
  <c r="C1723" i="5"/>
  <c r="B1723" i="5"/>
  <c r="T1723" i="5" s="1"/>
  <c r="C1722" i="5"/>
  <c r="B1722" i="5"/>
  <c r="C1721" i="5"/>
  <c r="B1721" i="5"/>
  <c r="T1721" i="5" s="1"/>
  <c r="C1720" i="5"/>
  <c r="B1720" i="5"/>
  <c r="T1720" i="5" s="1"/>
  <c r="C1719" i="5"/>
  <c r="B1719" i="5"/>
  <c r="T1719" i="5" s="1"/>
  <c r="C1718" i="5"/>
  <c r="B1718" i="5"/>
  <c r="T1718" i="5" s="1"/>
  <c r="C1717" i="5"/>
  <c r="B1717" i="5"/>
  <c r="C1716" i="5"/>
  <c r="V1716" i="5" s="1"/>
  <c r="B1716" i="5"/>
  <c r="C1715" i="5"/>
  <c r="B1715" i="5"/>
  <c r="C1714" i="5"/>
  <c r="B1714" i="5"/>
  <c r="C1713" i="5"/>
  <c r="V1713" i="5" s="1"/>
  <c r="B1713" i="5"/>
  <c r="T1713" i="5" s="1"/>
  <c r="C1712" i="5"/>
  <c r="V1712" i="5" s="1"/>
  <c r="B1712" i="5"/>
  <c r="T1712" i="5" s="1"/>
  <c r="C1711" i="5"/>
  <c r="B1711" i="5"/>
  <c r="C1710" i="5"/>
  <c r="B1710" i="5"/>
  <c r="C1709" i="5"/>
  <c r="B1709" i="5"/>
  <c r="T1709" i="5" s="1"/>
  <c r="C1708" i="5"/>
  <c r="B1708" i="5"/>
  <c r="C1707" i="5"/>
  <c r="B1707" i="5"/>
  <c r="C1706" i="5"/>
  <c r="B1706" i="5"/>
  <c r="C1705" i="5"/>
  <c r="V1705" i="5" s="1"/>
  <c r="B1705" i="5"/>
  <c r="T1705" i="5" s="1"/>
  <c r="C1704" i="5"/>
  <c r="V1704" i="5" s="1"/>
  <c r="B1704" i="5"/>
  <c r="C1703" i="5"/>
  <c r="B1703" i="5"/>
  <c r="T1703" i="5" s="1"/>
  <c r="C1702" i="5"/>
  <c r="B1702" i="5"/>
  <c r="C1701" i="5"/>
  <c r="V1701" i="5" s="1"/>
  <c r="B1701" i="5"/>
  <c r="T1701" i="5" s="1"/>
  <c r="C1700" i="5"/>
  <c r="B1700" i="5"/>
  <c r="T1700" i="5" s="1"/>
  <c r="C1699" i="5"/>
  <c r="B1699" i="5"/>
  <c r="C1698" i="5"/>
  <c r="B1698" i="5"/>
  <c r="C1697" i="5"/>
  <c r="B1697" i="5"/>
  <c r="C1696" i="5"/>
  <c r="B1696" i="5"/>
  <c r="T1696" i="5" s="1"/>
  <c r="C1695" i="5"/>
  <c r="B1695" i="5"/>
  <c r="T1695" i="5" s="1"/>
  <c r="C1694" i="5"/>
  <c r="B1694" i="5"/>
  <c r="C1693" i="5"/>
  <c r="V1693" i="5" s="1"/>
  <c r="X1693" i="5" s="1"/>
  <c r="B1693" i="5"/>
  <c r="T1693" i="5" s="1"/>
  <c r="C1692" i="5"/>
  <c r="B1692" i="5"/>
  <c r="C1691" i="5"/>
  <c r="B1691" i="5"/>
  <c r="T1691" i="5" s="1"/>
  <c r="C1690" i="5"/>
  <c r="B1690" i="5"/>
  <c r="C1689" i="5"/>
  <c r="V1689" i="5" s="1"/>
  <c r="B1689" i="5"/>
  <c r="C1688" i="5"/>
  <c r="V1688" i="5" s="1"/>
  <c r="B1688" i="5"/>
  <c r="S1688" i="5" s="1"/>
  <c r="C1687" i="5"/>
  <c r="B1687" i="5"/>
  <c r="C1686" i="5"/>
  <c r="B1686" i="5"/>
  <c r="C1685" i="5"/>
  <c r="B1685" i="5"/>
  <c r="T1685" i="5" s="1"/>
  <c r="C1684" i="5"/>
  <c r="B1684" i="5"/>
  <c r="T1684" i="5" s="1"/>
  <c r="C1683" i="5"/>
  <c r="B1683" i="5"/>
  <c r="T1683" i="5" s="1"/>
  <c r="C1682" i="5"/>
  <c r="B1682" i="5"/>
  <c r="C1681" i="5"/>
  <c r="B1681" i="5"/>
  <c r="T1681" i="5" s="1"/>
  <c r="C1680" i="5"/>
  <c r="B1680" i="5"/>
  <c r="T1680" i="5" s="1"/>
  <c r="C1679" i="5"/>
  <c r="B1679" i="5"/>
  <c r="T1679" i="5" s="1"/>
  <c r="C1678" i="5"/>
  <c r="B1678" i="5"/>
  <c r="C1677" i="5"/>
  <c r="B1677" i="5"/>
  <c r="C1676" i="5"/>
  <c r="V1676" i="5" s="1"/>
  <c r="B1676" i="5"/>
  <c r="C1675" i="5"/>
  <c r="B1675" i="5"/>
  <c r="C1674" i="5"/>
  <c r="B1674" i="5"/>
  <c r="C1673" i="5"/>
  <c r="V1673" i="5" s="1"/>
  <c r="B1673" i="5"/>
  <c r="T1673" i="5" s="1"/>
  <c r="C1672" i="5"/>
  <c r="B1672" i="5"/>
  <c r="T1672" i="5" s="1"/>
  <c r="C1671" i="5"/>
  <c r="B1671" i="5"/>
  <c r="C1670" i="5"/>
  <c r="B1670" i="5"/>
  <c r="C1669" i="5"/>
  <c r="V1669" i="5" s="1"/>
  <c r="X1669" i="5" s="1"/>
  <c r="B1669" i="5"/>
  <c r="T1669" i="5" s="1"/>
  <c r="C1668" i="5"/>
  <c r="B1668" i="5"/>
  <c r="S1668" i="5" s="1"/>
  <c r="C1667" i="5"/>
  <c r="B1667" i="5"/>
  <c r="C1666" i="5"/>
  <c r="B1666" i="5"/>
  <c r="C1665" i="5"/>
  <c r="B1665" i="5"/>
  <c r="T1665" i="5" s="1"/>
  <c r="C1664" i="5"/>
  <c r="B1664" i="5"/>
  <c r="T1664" i="5" s="1"/>
  <c r="C1663" i="5"/>
  <c r="B1663" i="5"/>
  <c r="C1662" i="5"/>
  <c r="B1662" i="5"/>
  <c r="C1661" i="5"/>
  <c r="V1661" i="5" s="1"/>
  <c r="B1661" i="5"/>
  <c r="T1661" i="5" s="1"/>
  <c r="C1660" i="5"/>
  <c r="V1660" i="5" s="1"/>
  <c r="B1660" i="5"/>
  <c r="C1659" i="5"/>
  <c r="B1659" i="5"/>
  <c r="S1659" i="5" s="1"/>
  <c r="C1658" i="5"/>
  <c r="B1658" i="5"/>
  <c r="C1657" i="5"/>
  <c r="B1657" i="5"/>
  <c r="T1657" i="5" s="1"/>
  <c r="C1656" i="5"/>
  <c r="B1656" i="5"/>
  <c r="S1656" i="5" s="1"/>
  <c r="C1655" i="5"/>
  <c r="B1655" i="5"/>
  <c r="T1655" i="5" s="1"/>
  <c r="C1654" i="5"/>
  <c r="B1654" i="5"/>
  <c r="C1653" i="5"/>
  <c r="B1653" i="5"/>
  <c r="C1652" i="5"/>
  <c r="B1652" i="5"/>
  <c r="T1652" i="5" s="1"/>
  <c r="C1651" i="5"/>
  <c r="B1651" i="5"/>
  <c r="C1650" i="5"/>
  <c r="B1650" i="5"/>
  <c r="C1649" i="5"/>
  <c r="B1649" i="5"/>
  <c r="T1649" i="5" s="1"/>
  <c r="C1648" i="5"/>
  <c r="B1648" i="5"/>
  <c r="S1648" i="5" s="1"/>
  <c r="C1647" i="5"/>
  <c r="B1647" i="5"/>
  <c r="T1647" i="5" s="1"/>
  <c r="C1646" i="5"/>
  <c r="B1646" i="5"/>
  <c r="C1645" i="5"/>
  <c r="V1645" i="5" s="1"/>
  <c r="H1645" i="5" s="1"/>
  <c r="B1645" i="5"/>
  <c r="C1644" i="5"/>
  <c r="B1644" i="5"/>
  <c r="C1643" i="5"/>
  <c r="B1643" i="5"/>
  <c r="T1643" i="5" s="1"/>
  <c r="C1642" i="5"/>
  <c r="B1642" i="5"/>
  <c r="C1641" i="5"/>
  <c r="B1641" i="5"/>
  <c r="T1641" i="5" s="1"/>
  <c r="C1640" i="5"/>
  <c r="V1640" i="5" s="1"/>
  <c r="B1640" i="5"/>
  <c r="T1640" i="5" s="1"/>
  <c r="C1639" i="5"/>
  <c r="B1639" i="5"/>
  <c r="C1638" i="5"/>
  <c r="B1638" i="5"/>
  <c r="C1637" i="5"/>
  <c r="B1637" i="5"/>
  <c r="T1637" i="5" s="1"/>
  <c r="C1636" i="5"/>
  <c r="B1636" i="5"/>
  <c r="C1635" i="5"/>
  <c r="B1635" i="5"/>
  <c r="C1634" i="5"/>
  <c r="B1634" i="5"/>
  <c r="C1633" i="5"/>
  <c r="V1633" i="5" s="1"/>
  <c r="B1633" i="5"/>
  <c r="T1633" i="5" s="1"/>
  <c r="C1632" i="5"/>
  <c r="V1632" i="5" s="1"/>
  <c r="B1632" i="5"/>
  <c r="S1632" i="5" s="1"/>
  <c r="C1631" i="5"/>
  <c r="B1631" i="5"/>
  <c r="C1630" i="5"/>
  <c r="B1630" i="5"/>
  <c r="C1629" i="5"/>
  <c r="B1629" i="5"/>
  <c r="T1629" i="5" s="1"/>
  <c r="C1628" i="5"/>
  <c r="B1628" i="5"/>
  <c r="C1627" i="5"/>
  <c r="B1627" i="5"/>
  <c r="C1626" i="5"/>
  <c r="B1626" i="5"/>
  <c r="C1625" i="5"/>
  <c r="B1625" i="5"/>
  <c r="T1625" i="5" s="1"/>
  <c r="C1624" i="5"/>
  <c r="B1624" i="5"/>
  <c r="T1624" i="5" s="1"/>
  <c r="C1623" i="5"/>
  <c r="B1623" i="5"/>
  <c r="C1622" i="5"/>
  <c r="B1622" i="5"/>
  <c r="C1621" i="5"/>
  <c r="V1621" i="5" s="1"/>
  <c r="B1621" i="5"/>
  <c r="T1621" i="5" s="1"/>
  <c r="C1620" i="5"/>
  <c r="V1620" i="5" s="1"/>
  <c r="B1620" i="5"/>
  <c r="T1620" i="5" s="1"/>
  <c r="C1619" i="5"/>
  <c r="B1619" i="5"/>
  <c r="C1618" i="5"/>
  <c r="B1618" i="5"/>
  <c r="C1617" i="5"/>
  <c r="B1617" i="5"/>
  <c r="T1617" i="5" s="1"/>
  <c r="C1616" i="5"/>
  <c r="B1616" i="5"/>
  <c r="T1616" i="5" s="1"/>
  <c r="C1615" i="5"/>
  <c r="B1615" i="5"/>
  <c r="T1615" i="5" s="1"/>
  <c r="C1614" i="5"/>
  <c r="B1614" i="5"/>
  <c r="C1613" i="5"/>
  <c r="V1613" i="5" s="1"/>
  <c r="B1613" i="5"/>
  <c r="T1613" i="5" s="1"/>
  <c r="C1612" i="5"/>
  <c r="V1612" i="5" s="1"/>
  <c r="B1612" i="5"/>
  <c r="C1611" i="5"/>
  <c r="B1611" i="5"/>
  <c r="T1611" i="5" s="1"/>
  <c r="C1610" i="5"/>
  <c r="B1610" i="5"/>
  <c r="C1609" i="5"/>
  <c r="V1609" i="5" s="1"/>
  <c r="B1609" i="5"/>
  <c r="T1609" i="5" s="1"/>
  <c r="C1608" i="5"/>
  <c r="B1608" i="5"/>
  <c r="S1608" i="5" s="1"/>
  <c r="C1607" i="5"/>
  <c r="B1607" i="5"/>
  <c r="C1606" i="5"/>
  <c r="B1606" i="5"/>
  <c r="C1605" i="5"/>
  <c r="V1605" i="5" s="1"/>
  <c r="B1605" i="5"/>
  <c r="C1604" i="5"/>
  <c r="V1604" i="5" s="1"/>
  <c r="B1604" i="5"/>
  <c r="T1604" i="5" s="1"/>
  <c r="C1603" i="5"/>
  <c r="B1603" i="5"/>
  <c r="C1602" i="5"/>
  <c r="B1602" i="5"/>
  <c r="C1601" i="5"/>
  <c r="V1601" i="5" s="1"/>
  <c r="B1601" i="5"/>
  <c r="T1601" i="5" s="1"/>
  <c r="C1600" i="5"/>
  <c r="B1600" i="5"/>
  <c r="S1600" i="5" s="1"/>
  <c r="C1599" i="5"/>
  <c r="B1599" i="5"/>
  <c r="C1598" i="5"/>
  <c r="B1598" i="5"/>
  <c r="C1597" i="5"/>
  <c r="V1597" i="5" s="1"/>
  <c r="B1597" i="5"/>
  <c r="T1597" i="5" s="1"/>
  <c r="C1596" i="5"/>
  <c r="B1596" i="5"/>
  <c r="C1595" i="5"/>
  <c r="B1595" i="5"/>
  <c r="C1594" i="5"/>
  <c r="B1594" i="5"/>
  <c r="C1593" i="5"/>
  <c r="B1593" i="5"/>
  <c r="T1593" i="5" s="1"/>
  <c r="C1592" i="5"/>
  <c r="B1592" i="5"/>
  <c r="C1591" i="5"/>
  <c r="B1591" i="5"/>
  <c r="C1590" i="5"/>
  <c r="B1590" i="5"/>
  <c r="C1589" i="5"/>
  <c r="V1589" i="5" s="1"/>
  <c r="B1589" i="5"/>
  <c r="C1588" i="5"/>
  <c r="B1588" i="5"/>
  <c r="T1588" i="5" s="1"/>
  <c r="C1587" i="5"/>
  <c r="B1587" i="5"/>
  <c r="C1586" i="5"/>
  <c r="B1586" i="5"/>
  <c r="C1585" i="5"/>
  <c r="V1585" i="5" s="1"/>
  <c r="B1585" i="5"/>
  <c r="T1585" i="5" s="1"/>
  <c r="C1584" i="5"/>
  <c r="B1584" i="5"/>
  <c r="T1584" i="5" s="1"/>
  <c r="C1583" i="5"/>
  <c r="B1583" i="5"/>
  <c r="C1582" i="5"/>
  <c r="B1582" i="5"/>
  <c r="C1581" i="5"/>
  <c r="V1581" i="5" s="1"/>
  <c r="B1581" i="5"/>
  <c r="C1580" i="5"/>
  <c r="B1580" i="5"/>
  <c r="T1580" i="5" s="1"/>
  <c r="C1579" i="5"/>
  <c r="B1579" i="5"/>
  <c r="C1578" i="5"/>
  <c r="B1578" i="5"/>
  <c r="C1577" i="5"/>
  <c r="B1577" i="5"/>
  <c r="T1577" i="5" s="1"/>
  <c r="C1576" i="5"/>
  <c r="B1576" i="5"/>
  <c r="T1576" i="5" s="1"/>
  <c r="C1575" i="5"/>
  <c r="B1575" i="5"/>
  <c r="C1574" i="5"/>
  <c r="B1574" i="5"/>
  <c r="C1573" i="5"/>
  <c r="V1573" i="5" s="1"/>
  <c r="B1573" i="5"/>
  <c r="C1572" i="5"/>
  <c r="B1572" i="5"/>
  <c r="C1571" i="5"/>
  <c r="B1571" i="5"/>
  <c r="C1570" i="5"/>
  <c r="B1570" i="5"/>
  <c r="C1569" i="5"/>
  <c r="V1569" i="5" s="1"/>
  <c r="B1569" i="5"/>
  <c r="T1569" i="5" s="1"/>
  <c r="C1568" i="5"/>
  <c r="B1568" i="5"/>
  <c r="C1567" i="5"/>
  <c r="B1567" i="5"/>
  <c r="C1566" i="5"/>
  <c r="B1566" i="5"/>
  <c r="C1565" i="5"/>
  <c r="V1565" i="5" s="1"/>
  <c r="B1565" i="5"/>
  <c r="T1565" i="5" s="1"/>
  <c r="C1564" i="5"/>
  <c r="B1564" i="5"/>
  <c r="C1563" i="5"/>
  <c r="B1563" i="5"/>
  <c r="C1562" i="5"/>
  <c r="B1562" i="5"/>
  <c r="C1561" i="5"/>
  <c r="B1561" i="5"/>
  <c r="T1561" i="5" s="1"/>
  <c r="C1560" i="5"/>
  <c r="B1560" i="5"/>
  <c r="T1560" i="5" s="1"/>
  <c r="C1559" i="5"/>
  <c r="B1559" i="5"/>
  <c r="C1558" i="5"/>
  <c r="B1558" i="5"/>
  <c r="C1557" i="5"/>
  <c r="V1557" i="5" s="1"/>
  <c r="B1557" i="5"/>
  <c r="T1557" i="5" s="1"/>
  <c r="C1556" i="5"/>
  <c r="B1556" i="5"/>
  <c r="C1555" i="5"/>
  <c r="B1555" i="5"/>
  <c r="C1554" i="5"/>
  <c r="B1554" i="5"/>
  <c r="C1553" i="5"/>
  <c r="V1553" i="5" s="1"/>
  <c r="B1553" i="5"/>
  <c r="T1553" i="5" s="1"/>
  <c r="C1552" i="5"/>
  <c r="B1552" i="5"/>
  <c r="T1552" i="5" s="1"/>
  <c r="C1551" i="5"/>
  <c r="B1551" i="5"/>
  <c r="C1550" i="5"/>
  <c r="B1550" i="5"/>
  <c r="C1549" i="5"/>
  <c r="V1549" i="5" s="1"/>
  <c r="B1549" i="5"/>
  <c r="C1548" i="5"/>
  <c r="B1548" i="5"/>
  <c r="T1548" i="5" s="1"/>
  <c r="C1547" i="5"/>
  <c r="B1547" i="5"/>
  <c r="C1546" i="5"/>
  <c r="B1546" i="5"/>
  <c r="C1545" i="5"/>
  <c r="V1545" i="5" s="1"/>
  <c r="B1545" i="5"/>
  <c r="T1545" i="5" s="1"/>
  <c r="C1544" i="5"/>
  <c r="B1544" i="5"/>
  <c r="S1544" i="5" s="1"/>
  <c r="C1543" i="5"/>
  <c r="B1543" i="5"/>
  <c r="C1542" i="5"/>
  <c r="B1542" i="5"/>
  <c r="C1541" i="5"/>
  <c r="V1541" i="5" s="1"/>
  <c r="B1541" i="5"/>
  <c r="C1540" i="5"/>
  <c r="B1540" i="5"/>
  <c r="C1539" i="5"/>
  <c r="B1539" i="5"/>
  <c r="C1538" i="5"/>
  <c r="B1538" i="5"/>
  <c r="C1537" i="5"/>
  <c r="V1537" i="5" s="1"/>
  <c r="B1537" i="5"/>
  <c r="C1536" i="5"/>
  <c r="B1536" i="5"/>
  <c r="T1536" i="5" s="1"/>
  <c r="C1535" i="5"/>
  <c r="V1535" i="5" s="1"/>
  <c r="R1535" i="5" s="1"/>
  <c r="B1535" i="5"/>
  <c r="C1534" i="5"/>
  <c r="B1534" i="5"/>
  <c r="S1534" i="5" s="1"/>
  <c r="C1533" i="5"/>
  <c r="V1533" i="5" s="1"/>
  <c r="B1533" i="5"/>
  <c r="C1532" i="5"/>
  <c r="B1532" i="5"/>
  <c r="C1531" i="5"/>
  <c r="B1531" i="5"/>
  <c r="T1531" i="5" s="1"/>
  <c r="C1530" i="5"/>
  <c r="V1530" i="5" s="1"/>
  <c r="B1530" i="5"/>
  <c r="S1530" i="5" s="1"/>
  <c r="C1529" i="5"/>
  <c r="V1529" i="5" s="1"/>
  <c r="B1529" i="5"/>
  <c r="C1528" i="5"/>
  <c r="B1528" i="5"/>
  <c r="C1527" i="5"/>
  <c r="V1527" i="5" s="1"/>
  <c r="H1527" i="5" s="1"/>
  <c r="B1527" i="5"/>
  <c r="C1526" i="5"/>
  <c r="V1526" i="5" s="1"/>
  <c r="B1526" i="5"/>
  <c r="S1526" i="5" s="1"/>
  <c r="C1525" i="5"/>
  <c r="V1525" i="5" s="1"/>
  <c r="B1525" i="5"/>
  <c r="C1524" i="5"/>
  <c r="B1524" i="5"/>
  <c r="S1524" i="5" s="1"/>
  <c r="C1523" i="5"/>
  <c r="V1523" i="5" s="1"/>
  <c r="H1523" i="5" s="1"/>
  <c r="B1523" i="5"/>
  <c r="T1523" i="5" s="1"/>
  <c r="C1522" i="5"/>
  <c r="V1522" i="5" s="1"/>
  <c r="H1522" i="5" s="1"/>
  <c r="B1522" i="5"/>
  <c r="S1522" i="5" s="1"/>
  <c r="C1521" i="5"/>
  <c r="V1521" i="5" s="1"/>
  <c r="B1521" i="5"/>
  <c r="C1520" i="5"/>
  <c r="B1520" i="5"/>
  <c r="S1520" i="5" s="1"/>
  <c r="C1519" i="5"/>
  <c r="V1519" i="5" s="1"/>
  <c r="B1519" i="5"/>
  <c r="T1519" i="5" s="1"/>
  <c r="C1518" i="5"/>
  <c r="V1518" i="5" s="1"/>
  <c r="B1518" i="5"/>
  <c r="C1517" i="5"/>
  <c r="B1517" i="5"/>
  <c r="C1516" i="5"/>
  <c r="B1516" i="5"/>
  <c r="C1515" i="5"/>
  <c r="V1515" i="5" s="1"/>
  <c r="B1515" i="5"/>
  <c r="C1514" i="5"/>
  <c r="V1514" i="5" s="1"/>
  <c r="B1514" i="5"/>
  <c r="C1513" i="5"/>
  <c r="V1513" i="5" s="1"/>
  <c r="B1513" i="5"/>
  <c r="C1512" i="5"/>
  <c r="B1512" i="5"/>
  <c r="S1512" i="5" s="1"/>
  <c r="C1511" i="5"/>
  <c r="B1511" i="5"/>
  <c r="T1511" i="5" s="1"/>
  <c r="C1510" i="5"/>
  <c r="B1510" i="5"/>
  <c r="C1509" i="5"/>
  <c r="V1509" i="5" s="1"/>
  <c r="B1509" i="5"/>
  <c r="C1508" i="5"/>
  <c r="V1508" i="5" s="1"/>
  <c r="B1508" i="5"/>
  <c r="S1508" i="5" s="1"/>
  <c r="C1507" i="5"/>
  <c r="V1507" i="5" s="1"/>
  <c r="B1507" i="5"/>
  <c r="C1506" i="5"/>
  <c r="V1506" i="5" s="1"/>
  <c r="H1506" i="5" s="1"/>
  <c r="B1506" i="5"/>
  <c r="C1505" i="5"/>
  <c r="B1505" i="5"/>
  <c r="C1504" i="5"/>
  <c r="V1504" i="5" s="1"/>
  <c r="B1504" i="5"/>
  <c r="C1503" i="5"/>
  <c r="V1503" i="5" s="1"/>
  <c r="B1503" i="5"/>
  <c r="S1503" i="5" s="1"/>
  <c r="C1502" i="5"/>
  <c r="V1502" i="5" s="1"/>
  <c r="R1502" i="5" s="1"/>
  <c r="B1502" i="5"/>
  <c r="C1501" i="5"/>
  <c r="B1501" i="5"/>
  <c r="T1501" i="5" s="1"/>
  <c r="C1500" i="5"/>
  <c r="B1500" i="5"/>
  <c r="S1500" i="5" s="1"/>
  <c r="C1499" i="5"/>
  <c r="V1499" i="5" s="1"/>
  <c r="B1499" i="5"/>
  <c r="C1498" i="5"/>
  <c r="V1498" i="5" s="1"/>
  <c r="B1498" i="5"/>
  <c r="C1497" i="5"/>
  <c r="V1497" i="5" s="1"/>
  <c r="B1497" i="5"/>
  <c r="C1496" i="5"/>
  <c r="V1496" i="5" s="1"/>
  <c r="B1496" i="5"/>
  <c r="S1496" i="5" s="1"/>
  <c r="C1495" i="5"/>
  <c r="V1495" i="5" s="1"/>
  <c r="H1495" i="5" s="1"/>
  <c r="B1495" i="5"/>
  <c r="C1494" i="5"/>
  <c r="B1494" i="5"/>
  <c r="C1493" i="5"/>
  <c r="V1493" i="5" s="1"/>
  <c r="B1493" i="5"/>
  <c r="T1493" i="5" s="1"/>
  <c r="C1492" i="5"/>
  <c r="B1492" i="5"/>
  <c r="C1491" i="5"/>
  <c r="V1491" i="5" s="1"/>
  <c r="B1491" i="5"/>
  <c r="T1491" i="5" s="1"/>
  <c r="C1490" i="5"/>
  <c r="V1490" i="5" s="1"/>
  <c r="B1490" i="5"/>
  <c r="C1489" i="5"/>
  <c r="B1489" i="5"/>
  <c r="S1489" i="5" s="1"/>
  <c r="C1488" i="5"/>
  <c r="V1488" i="5" s="1"/>
  <c r="R1488" i="5" s="1"/>
  <c r="B1488" i="5"/>
  <c r="C1487" i="5"/>
  <c r="V1487" i="5" s="1"/>
  <c r="B1487" i="5"/>
  <c r="T1487" i="5" s="1"/>
  <c r="C1486" i="5"/>
  <c r="V1486" i="5" s="1"/>
  <c r="B1486" i="5"/>
  <c r="C1485" i="5"/>
  <c r="B1485" i="5"/>
  <c r="S1485" i="5" s="1"/>
  <c r="C1484" i="5"/>
  <c r="B1484" i="5"/>
  <c r="C1483" i="5"/>
  <c r="V1483" i="5" s="1"/>
  <c r="B1483" i="5"/>
  <c r="T1483" i="5" s="1"/>
  <c r="C1482" i="5"/>
  <c r="V1482" i="5" s="1"/>
  <c r="B1482" i="5"/>
  <c r="C1481" i="5"/>
  <c r="V1481" i="5" s="1"/>
  <c r="B1481" i="5"/>
  <c r="C1480" i="5"/>
  <c r="B1480" i="5"/>
  <c r="S1480" i="5" s="1"/>
  <c r="C1479" i="5"/>
  <c r="V1479" i="5" s="1"/>
  <c r="B1479" i="5"/>
  <c r="T1479" i="5" s="1"/>
  <c r="C1478" i="5"/>
  <c r="B1478" i="5"/>
  <c r="C1477" i="5"/>
  <c r="V1477" i="5" s="1"/>
  <c r="B1477" i="5"/>
  <c r="C1476" i="5"/>
  <c r="B1476" i="5"/>
  <c r="S1476" i="5" s="1"/>
  <c r="C1475" i="5"/>
  <c r="V1475" i="5" s="1"/>
  <c r="B1475" i="5"/>
  <c r="S1475" i="5" s="1"/>
  <c r="C1474" i="5"/>
  <c r="V1474" i="5" s="1"/>
  <c r="H1474" i="5" s="1"/>
  <c r="B1474" i="5"/>
  <c r="C1473" i="5"/>
  <c r="B1473" i="5"/>
  <c r="S1473" i="5" s="1"/>
  <c r="C1472" i="5"/>
  <c r="V1472" i="5" s="1"/>
  <c r="B1472" i="5"/>
  <c r="C1471" i="5"/>
  <c r="V1471" i="5" s="1"/>
  <c r="B1471" i="5"/>
  <c r="C1470" i="5"/>
  <c r="V1470" i="5" s="1"/>
  <c r="B1470" i="5"/>
  <c r="C1469" i="5"/>
  <c r="B1469" i="5"/>
  <c r="S1469" i="5" s="1"/>
  <c r="C1468" i="5"/>
  <c r="B1468" i="5"/>
  <c r="S1468" i="5" s="1"/>
  <c r="C1467" i="5"/>
  <c r="V1467" i="5" s="1"/>
  <c r="B1467" i="5"/>
  <c r="S1467" i="5" s="1"/>
  <c r="C1466" i="5"/>
  <c r="V1466" i="5" s="1"/>
  <c r="B1466" i="5"/>
  <c r="C1465" i="5"/>
  <c r="V1465" i="5" s="1"/>
  <c r="B1465" i="5"/>
  <c r="C1464" i="5"/>
  <c r="V1464" i="5" s="1"/>
  <c r="B1464" i="5"/>
  <c r="S1464" i="5" s="1"/>
  <c r="C1463" i="5"/>
  <c r="V1463" i="5" s="1"/>
  <c r="B1463" i="5"/>
  <c r="S1463" i="5" s="1"/>
  <c r="C1462" i="5"/>
  <c r="V1462" i="5" s="1"/>
  <c r="H1462" i="5" s="1"/>
  <c r="B1462" i="5"/>
  <c r="C1461" i="5"/>
  <c r="B1461" i="5"/>
  <c r="T1461" i="5" s="1"/>
  <c r="C1460" i="5"/>
  <c r="B1460" i="5"/>
  <c r="S1460" i="5" s="1"/>
  <c r="C1459" i="5"/>
  <c r="V1459" i="5" s="1"/>
  <c r="B1459" i="5"/>
  <c r="S1459" i="5" s="1"/>
  <c r="C1458" i="5"/>
  <c r="V1458" i="5" s="1"/>
  <c r="B1458" i="5"/>
  <c r="T1458" i="5" s="1"/>
  <c r="C1457" i="5"/>
  <c r="B1457" i="5"/>
  <c r="C1456" i="5"/>
  <c r="B1456" i="5"/>
  <c r="C1455" i="5"/>
  <c r="B1455" i="5"/>
  <c r="C1454" i="5"/>
  <c r="V1454" i="5" s="1"/>
  <c r="R1454" i="5" s="1"/>
  <c r="B1454" i="5"/>
  <c r="S1454" i="5" s="1"/>
  <c r="C1453" i="5"/>
  <c r="V1453" i="5" s="1"/>
  <c r="B1453" i="5"/>
  <c r="T1453" i="5" s="1"/>
  <c r="C1452" i="5"/>
  <c r="V1452" i="5" s="1"/>
  <c r="R1452" i="5" s="1"/>
  <c r="B1452" i="5"/>
  <c r="C1451" i="5"/>
  <c r="V1451" i="5" s="1"/>
  <c r="B1451" i="5"/>
  <c r="C1450" i="5"/>
  <c r="V1450" i="5" s="1"/>
  <c r="X1450" i="5" s="1"/>
  <c r="B1450" i="5"/>
  <c r="S1450" i="5" s="1"/>
  <c r="C1449" i="5"/>
  <c r="V1449" i="5" s="1"/>
  <c r="B1449" i="5"/>
  <c r="T1449" i="5" s="1"/>
  <c r="C1448" i="5"/>
  <c r="B1448" i="5"/>
  <c r="S1448" i="5" s="1"/>
  <c r="C1447" i="5"/>
  <c r="V1447" i="5" s="1"/>
  <c r="B1447" i="5"/>
  <c r="C1446" i="5"/>
  <c r="V1446" i="5" s="1"/>
  <c r="H1446" i="5" s="1"/>
  <c r="B1446" i="5"/>
  <c r="C1445" i="5"/>
  <c r="B1445" i="5"/>
  <c r="T1445" i="5" s="1"/>
  <c r="C1444" i="5"/>
  <c r="B1444" i="5"/>
  <c r="S1444" i="5" s="1"/>
  <c r="C1443" i="5"/>
  <c r="V1443" i="5" s="1"/>
  <c r="B1443" i="5"/>
  <c r="C1442" i="5"/>
  <c r="V1442" i="5" s="1"/>
  <c r="B1442" i="5"/>
  <c r="T1442" i="5" s="1"/>
  <c r="C1441" i="5"/>
  <c r="B1441" i="5"/>
  <c r="C1440" i="5"/>
  <c r="B1440" i="5"/>
  <c r="C1439" i="5"/>
  <c r="V1439" i="5" s="1"/>
  <c r="B1439" i="5"/>
  <c r="T1439" i="5" s="1"/>
  <c r="C1438" i="5"/>
  <c r="V1438" i="5" s="1"/>
  <c r="B1438" i="5"/>
  <c r="C1437" i="5"/>
  <c r="V1437" i="5" s="1"/>
  <c r="B1437" i="5"/>
  <c r="T1437" i="5" s="1"/>
  <c r="C1436" i="5"/>
  <c r="V1436" i="5" s="1"/>
  <c r="B1436" i="5"/>
  <c r="C1435" i="5"/>
  <c r="V1435" i="5" s="1"/>
  <c r="B1435" i="5"/>
  <c r="C1434" i="5"/>
  <c r="V1434" i="5" s="1"/>
  <c r="B1434" i="5"/>
  <c r="C1433" i="5"/>
  <c r="V1433" i="5" s="1"/>
  <c r="B1433" i="5"/>
  <c r="C1432" i="5"/>
  <c r="V1432" i="5" s="1"/>
  <c r="B1432" i="5"/>
  <c r="S1432" i="5" s="1"/>
  <c r="C1431" i="5"/>
  <c r="V1431" i="5" s="1"/>
  <c r="B1431" i="5"/>
  <c r="C1430" i="5"/>
  <c r="V1430" i="5" s="1"/>
  <c r="B1430" i="5"/>
  <c r="C1429" i="5"/>
  <c r="B1429" i="5"/>
  <c r="T1429" i="5" s="1"/>
  <c r="C1428" i="5"/>
  <c r="B1428" i="5"/>
  <c r="S1428" i="5" s="1"/>
  <c r="C1427" i="5"/>
  <c r="V1427" i="5" s="1"/>
  <c r="B1427" i="5"/>
  <c r="C1426" i="5"/>
  <c r="V1426" i="5" s="1"/>
  <c r="B1426" i="5"/>
  <c r="T1426" i="5" s="1"/>
  <c r="C1425" i="5"/>
  <c r="B1425" i="5"/>
  <c r="C1424" i="5"/>
  <c r="B1424" i="5"/>
  <c r="C1423" i="5"/>
  <c r="V1423" i="5" s="1"/>
  <c r="H1423" i="5" s="1"/>
  <c r="B1423" i="5"/>
  <c r="S1423" i="5" s="1"/>
  <c r="C1422" i="5"/>
  <c r="B1422" i="5"/>
  <c r="C1421" i="5"/>
  <c r="B1421" i="5"/>
  <c r="T1421" i="5" s="1"/>
  <c r="C1420" i="5"/>
  <c r="B1420" i="5"/>
  <c r="C1419" i="5"/>
  <c r="B1419" i="5"/>
  <c r="S1419" i="5" s="1"/>
  <c r="C1418" i="5"/>
  <c r="B1418" i="5"/>
  <c r="C1417" i="5"/>
  <c r="B1417" i="5"/>
  <c r="T1417" i="5" s="1"/>
  <c r="C1416" i="5"/>
  <c r="V1416" i="5" s="1"/>
  <c r="B1416" i="5"/>
  <c r="C1415" i="5"/>
  <c r="V1415" i="5" s="1"/>
  <c r="H1415" i="5" s="1"/>
  <c r="B1415" i="5"/>
  <c r="S1415" i="5" s="1"/>
  <c r="C1414" i="5"/>
  <c r="B1414" i="5"/>
  <c r="S1414" i="5" s="1"/>
  <c r="C1413" i="5"/>
  <c r="B1413" i="5"/>
  <c r="T1413" i="5" s="1"/>
  <c r="C1412" i="5"/>
  <c r="B1412" i="5"/>
  <c r="C1411" i="5"/>
  <c r="V1411" i="5" s="1"/>
  <c r="B1411" i="5"/>
  <c r="S1411" i="5" s="1"/>
  <c r="C1410" i="5"/>
  <c r="B1410" i="5"/>
  <c r="C1409" i="5"/>
  <c r="B1409" i="5"/>
  <c r="T1409" i="5" s="1"/>
  <c r="C1408" i="5"/>
  <c r="V1408" i="5" s="1"/>
  <c r="B1408" i="5"/>
  <c r="C1407" i="5"/>
  <c r="V1407" i="5" s="1"/>
  <c r="H1407" i="5" s="1"/>
  <c r="B1407" i="5"/>
  <c r="T1407" i="5" s="1"/>
  <c r="C1406" i="5"/>
  <c r="V1406" i="5" s="1"/>
  <c r="B1406" i="5"/>
  <c r="S1406" i="5" s="1"/>
  <c r="C1405" i="5"/>
  <c r="B1405" i="5"/>
  <c r="T1405" i="5" s="1"/>
  <c r="C1404" i="5"/>
  <c r="B1404" i="5"/>
  <c r="C1403" i="5"/>
  <c r="V1403" i="5" s="1"/>
  <c r="B1403" i="5"/>
  <c r="T1403" i="5" s="1"/>
  <c r="C1402" i="5"/>
  <c r="V1402" i="5" s="1"/>
  <c r="B1402" i="5"/>
  <c r="C1401" i="5"/>
  <c r="B1401" i="5"/>
  <c r="C1400" i="5"/>
  <c r="V1400" i="5" s="1"/>
  <c r="B1400" i="5"/>
  <c r="C1399" i="5"/>
  <c r="B1399" i="5"/>
  <c r="S1399" i="5" s="1"/>
  <c r="C1398" i="5"/>
  <c r="V1398" i="5" s="1"/>
  <c r="B1398" i="5"/>
  <c r="S1398" i="5" s="1"/>
  <c r="C1397" i="5"/>
  <c r="B1397" i="5"/>
  <c r="T1397" i="5" s="1"/>
  <c r="C1396" i="5"/>
  <c r="V1396" i="5" s="1"/>
  <c r="B1396" i="5"/>
  <c r="C1395" i="5"/>
  <c r="V1395" i="5" s="1"/>
  <c r="B1395" i="5"/>
  <c r="C1394" i="5"/>
  <c r="V1394" i="5" s="1"/>
  <c r="R1394" i="5" s="1"/>
  <c r="B1394" i="5"/>
  <c r="S1394" i="5" s="1"/>
  <c r="C1393" i="5"/>
  <c r="B1393" i="5"/>
  <c r="S1393" i="5" s="1"/>
  <c r="C1392" i="5"/>
  <c r="V1392" i="5" s="1"/>
  <c r="B1392" i="5"/>
  <c r="C1391" i="5"/>
  <c r="B1391" i="5"/>
  <c r="S1391" i="5" s="1"/>
  <c r="C1390" i="5"/>
  <c r="V1390" i="5" s="1"/>
  <c r="B1390" i="5"/>
  <c r="S1390" i="5" s="1"/>
  <c r="C1389" i="5"/>
  <c r="B1389" i="5"/>
  <c r="S1389" i="5" s="1"/>
  <c r="C1388" i="5"/>
  <c r="B1388" i="5"/>
  <c r="C1387" i="5"/>
  <c r="B1387" i="5"/>
  <c r="C1386" i="5"/>
  <c r="V1386" i="5" s="1"/>
  <c r="R1386" i="5" s="1"/>
  <c r="B1386" i="5"/>
  <c r="C1385" i="5"/>
  <c r="B1385" i="5"/>
  <c r="T1385" i="5" s="1"/>
  <c r="C1384" i="5"/>
  <c r="B1384" i="5"/>
  <c r="C1383" i="5"/>
  <c r="B1383" i="5"/>
  <c r="C1382" i="5"/>
  <c r="B1382" i="5"/>
  <c r="T1382" i="5" s="1"/>
  <c r="C1381" i="5"/>
  <c r="V1381" i="5" s="1"/>
  <c r="B1381" i="5"/>
  <c r="C1380" i="5"/>
  <c r="V1380" i="5" s="1"/>
  <c r="H1380" i="5" s="1"/>
  <c r="B1380" i="5"/>
  <c r="T1380" i="5" s="1"/>
  <c r="C1379" i="5"/>
  <c r="V1379" i="5" s="1"/>
  <c r="R1379" i="5" s="1"/>
  <c r="B1379" i="5"/>
  <c r="S1379" i="5" s="1"/>
  <c r="C1378" i="5"/>
  <c r="B1378" i="5"/>
  <c r="C1377" i="5"/>
  <c r="V1377" i="5" s="1"/>
  <c r="B1377" i="5"/>
  <c r="C1376" i="5"/>
  <c r="B1376" i="5"/>
  <c r="S1376" i="5" s="1"/>
  <c r="C1375" i="5"/>
  <c r="B1375" i="5"/>
  <c r="S1375" i="5" s="1"/>
  <c r="C1374" i="5"/>
  <c r="B1374" i="5"/>
  <c r="C1373" i="5"/>
  <c r="V1373" i="5" s="1"/>
  <c r="B1373" i="5"/>
  <c r="C1372" i="5"/>
  <c r="B1372" i="5"/>
  <c r="C1371" i="5"/>
  <c r="V1371" i="5" s="1"/>
  <c r="B1371" i="5"/>
  <c r="C1370" i="5"/>
  <c r="B1370" i="5"/>
  <c r="T1370" i="5" s="1"/>
  <c r="C1369" i="5"/>
  <c r="B1369" i="5"/>
  <c r="C1368" i="5"/>
  <c r="B1368" i="5"/>
  <c r="C1367" i="5"/>
  <c r="V1367" i="5" s="1"/>
  <c r="B1367" i="5"/>
  <c r="S1367" i="5" s="1"/>
  <c r="C1366" i="5"/>
  <c r="B1366" i="5"/>
  <c r="T1366" i="5" s="1"/>
  <c r="C1365" i="5"/>
  <c r="B1365" i="5"/>
  <c r="C1364" i="5"/>
  <c r="V1364" i="5" s="1"/>
  <c r="B1364" i="5"/>
  <c r="T1364" i="5" s="1"/>
  <c r="C1363" i="5"/>
  <c r="V1363" i="5" s="1"/>
  <c r="B1363" i="5"/>
  <c r="S1363" i="5" s="1"/>
  <c r="C1362" i="5"/>
  <c r="B1362" i="5"/>
  <c r="S1362" i="5" s="1"/>
  <c r="C1361" i="5"/>
  <c r="V1361" i="5" s="1"/>
  <c r="B1361" i="5"/>
  <c r="C1360" i="5"/>
  <c r="B1360" i="5"/>
  <c r="S1360" i="5" s="1"/>
  <c r="C1359" i="5"/>
  <c r="B1359" i="5"/>
  <c r="S1359" i="5" s="1"/>
  <c r="C1358" i="5"/>
  <c r="B1358" i="5"/>
  <c r="C1357" i="5"/>
  <c r="V1357" i="5" s="1"/>
  <c r="B1357" i="5"/>
  <c r="C1356" i="5"/>
  <c r="V1356" i="5" s="1"/>
  <c r="B1356" i="5"/>
  <c r="C1355" i="5"/>
  <c r="V1355" i="5" s="1"/>
  <c r="B1355" i="5"/>
  <c r="C1354" i="5"/>
  <c r="B1354" i="5"/>
  <c r="T1354" i="5" s="1"/>
  <c r="C1353" i="5"/>
  <c r="V1353" i="5" s="1"/>
  <c r="B1353" i="5"/>
  <c r="C1352" i="5"/>
  <c r="B1352" i="5"/>
  <c r="C1351" i="5"/>
  <c r="V1351" i="5" s="1"/>
  <c r="B1351" i="5"/>
  <c r="C1350" i="5"/>
  <c r="B1350" i="5"/>
  <c r="C1349" i="5"/>
  <c r="V1349" i="5" s="1"/>
  <c r="B1349" i="5"/>
  <c r="C1348" i="5"/>
  <c r="V1348" i="5" s="1"/>
  <c r="B1348" i="5"/>
  <c r="S1348" i="5" s="1"/>
  <c r="C1347" i="5"/>
  <c r="V1347" i="5" s="1"/>
  <c r="B1347" i="5"/>
  <c r="S1347" i="5" s="1"/>
  <c r="C1346" i="5"/>
  <c r="B1346" i="5"/>
  <c r="C1345" i="5"/>
  <c r="V1345" i="5" s="1"/>
  <c r="B1345" i="5"/>
  <c r="C1344" i="5"/>
  <c r="B1344" i="5"/>
  <c r="T1344" i="5" s="1"/>
  <c r="C1343" i="5"/>
  <c r="B1343" i="5"/>
  <c r="S1343" i="5" s="1"/>
  <c r="C1342" i="5"/>
  <c r="B1342" i="5"/>
  <c r="T1342" i="5" s="1"/>
  <c r="C1341" i="5"/>
  <c r="V1341" i="5" s="1"/>
  <c r="B1341" i="5"/>
  <c r="C1340" i="5"/>
  <c r="V1340" i="5" s="1"/>
  <c r="B1340" i="5"/>
  <c r="C1339" i="5"/>
  <c r="V1339" i="5" s="1"/>
  <c r="B1339" i="5"/>
  <c r="C1338" i="5"/>
  <c r="B1338" i="5"/>
  <c r="C1337" i="5"/>
  <c r="V1337" i="5" s="1"/>
  <c r="R1337" i="5" s="1"/>
  <c r="B1337" i="5"/>
  <c r="C1336" i="5"/>
  <c r="B1336" i="5"/>
  <c r="S1336" i="5" s="1"/>
  <c r="C1335" i="5"/>
  <c r="V1335" i="5" s="1"/>
  <c r="B1335" i="5"/>
  <c r="S1335" i="5" s="1"/>
  <c r="C1334" i="5"/>
  <c r="B1334" i="5"/>
  <c r="T1334" i="5" s="1"/>
  <c r="C1333" i="5"/>
  <c r="V1333" i="5" s="1"/>
  <c r="B1333" i="5"/>
  <c r="C1332" i="5"/>
  <c r="B1332" i="5"/>
  <c r="S1332" i="5" s="1"/>
  <c r="C1331" i="5"/>
  <c r="B1331" i="5"/>
  <c r="T1331" i="5" s="1"/>
  <c r="C1330" i="5"/>
  <c r="B1330" i="5"/>
  <c r="S1330" i="5" s="1"/>
  <c r="C1329" i="5"/>
  <c r="V1329" i="5" s="1"/>
  <c r="B1329" i="5"/>
  <c r="S1329" i="5" s="1"/>
  <c r="C1328" i="5"/>
  <c r="V1328" i="5" s="1"/>
  <c r="B1328" i="5"/>
  <c r="T1328" i="5" s="1"/>
  <c r="C1327" i="5"/>
  <c r="B1327" i="5"/>
  <c r="C1326" i="5"/>
  <c r="V1326" i="5" s="1"/>
  <c r="B1326" i="5"/>
  <c r="T1326" i="5" s="1"/>
  <c r="C1325" i="5"/>
  <c r="V1325" i="5" s="1"/>
  <c r="B1325" i="5"/>
  <c r="T1325" i="5" s="1"/>
  <c r="C1324" i="5"/>
  <c r="B1324" i="5"/>
  <c r="T1324" i="5" s="1"/>
  <c r="C1323" i="5"/>
  <c r="B1323" i="5"/>
  <c r="T1323" i="5" s="1"/>
  <c r="C1322" i="5"/>
  <c r="B1322" i="5"/>
  <c r="C1321" i="5"/>
  <c r="V1321" i="5" s="1"/>
  <c r="B1321" i="5"/>
  <c r="S1321" i="5" s="1"/>
  <c r="C1320" i="5"/>
  <c r="V1320" i="5" s="1"/>
  <c r="H1320" i="5" s="1"/>
  <c r="B1320" i="5"/>
  <c r="S1320" i="5" s="1"/>
  <c r="C1319" i="5"/>
  <c r="B1319" i="5"/>
  <c r="T1319" i="5" s="1"/>
  <c r="C1318" i="5"/>
  <c r="B1318" i="5"/>
  <c r="T1318" i="5" s="1"/>
  <c r="C1317" i="5"/>
  <c r="V1317" i="5" s="1"/>
  <c r="B1317" i="5"/>
  <c r="C1316" i="5"/>
  <c r="V1316" i="5" s="1"/>
  <c r="H1316" i="5" s="1"/>
  <c r="B1316" i="5"/>
  <c r="C1315" i="5"/>
  <c r="B1315" i="5"/>
  <c r="T1315" i="5" s="1"/>
  <c r="C1314" i="5"/>
  <c r="B1314" i="5"/>
  <c r="C1313" i="5"/>
  <c r="B1313" i="5"/>
  <c r="T1313" i="5" s="1"/>
  <c r="C1312" i="5"/>
  <c r="V1312" i="5" s="1"/>
  <c r="H1312" i="5" s="1"/>
  <c r="B1312" i="5"/>
  <c r="C1311" i="5"/>
  <c r="B1311" i="5"/>
  <c r="S1311" i="5" s="1"/>
  <c r="C1310" i="5"/>
  <c r="B1310" i="5"/>
  <c r="T1310" i="5" s="1"/>
  <c r="C1309" i="5"/>
  <c r="B1309" i="5"/>
  <c r="C1308" i="5"/>
  <c r="V1308" i="5" s="1"/>
  <c r="H1308" i="5" s="1"/>
  <c r="B1308" i="5"/>
  <c r="T1308" i="5" s="1"/>
  <c r="C1307" i="5"/>
  <c r="B1307" i="5"/>
  <c r="T1307" i="5" s="1"/>
  <c r="C1306" i="5"/>
  <c r="B1306" i="5"/>
  <c r="T1306" i="5" s="1"/>
  <c r="C1305" i="5"/>
  <c r="V1305" i="5" s="1"/>
  <c r="B1305" i="5"/>
  <c r="S1305" i="5" s="1"/>
  <c r="C1304" i="5"/>
  <c r="B1304" i="5"/>
  <c r="T1304" i="5" s="1"/>
  <c r="C1303" i="5"/>
  <c r="B1303" i="5"/>
  <c r="T1303" i="5" s="1"/>
  <c r="C1302" i="5"/>
  <c r="B1302" i="5"/>
  <c r="T1302" i="5" s="1"/>
  <c r="C1301" i="5"/>
  <c r="B1301" i="5"/>
  <c r="C1300" i="5"/>
  <c r="V1300" i="5" s="1"/>
  <c r="H1300" i="5" s="1"/>
  <c r="B1300" i="5"/>
  <c r="S1300" i="5" s="1"/>
  <c r="C1299" i="5"/>
  <c r="B1299" i="5"/>
  <c r="S1299" i="5" s="1"/>
  <c r="C1298" i="5"/>
  <c r="B1298" i="5"/>
  <c r="T1298" i="5" s="1"/>
  <c r="C1297" i="5"/>
  <c r="B1297" i="5"/>
  <c r="C1296" i="5"/>
  <c r="V1296" i="5" s="1"/>
  <c r="H1296" i="5" s="1"/>
  <c r="B1296" i="5"/>
  <c r="S1296" i="5" s="1"/>
  <c r="C1295" i="5"/>
  <c r="B1295" i="5"/>
  <c r="C1294" i="5"/>
  <c r="B1294" i="5"/>
  <c r="C1293" i="5"/>
  <c r="B1293" i="5"/>
  <c r="S1293" i="5" s="1"/>
  <c r="C1292" i="5"/>
  <c r="B1292" i="5"/>
  <c r="T1292" i="5" s="1"/>
  <c r="C1291" i="5"/>
  <c r="B1291" i="5"/>
  <c r="C1290" i="5"/>
  <c r="B1290" i="5"/>
  <c r="T1290" i="5" s="1"/>
  <c r="C1289" i="5"/>
  <c r="V1289" i="5" s="1"/>
  <c r="B1289" i="5"/>
  <c r="C1288" i="5"/>
  <c r="B1288" i="5"/>
  <c r="T1288" i="5" s="1"/>
  <c r="C1287" i="5"/>
  <c r="B1287" i="5"/>
  <c r="T1287" i="5" s="1"/>
  <c r="C1286" i="5"/>
  <c r="B1286" i="5"/>
  <c r="T1286" i="5" s="1"/>
  <c r="C1285" i="5"/>
  <c r="V1285" i="5" s="1"/>
  <c r="B1285" i="5"/>
  <c r="T1285" i="5" s="1"/>
  <c r="C1284" i="5"/>
  <c r="V1284" i="5" s="1"/>
  <c r="H1284" i="5" s="1"/>
  <c r="B1284" i="5"/>
  <c r="S1284" i="5" s="1"/>
  <c r="C1283" i="5"/>
  <c r="B1283" i="5"/>
  <c r="T1283" i="5" s="1"/>
  <c r="C1282" i="5"/>
  <c r="B1282" i="5"/>
  <c r="C1281" i="5"/>
  <c r="B1281" i="5"/>
  <c r="T1281" i="5" s="1"/>
  <c r="C1280" i="5"/>
  <c r="V1280" i="5" s="1"/>
  <c r="H1280" i="5" s="1"/>
  <c r="B1280" i="5"/>
  <c r="C1279" i="5"/>
  <c r="B1279" i="5"/>
  <c r="S1279" i="5" s="1"/>
  <c r="C1278" i="5"/>
  <c r="B1278" i="5"/>
  <c r="T1278" i="5" s="1"/>
  <c r="C1277" i="5"/>
  <c r="V1277" i="5" s="1"/>
  <c r="B1277" i="5"/>
  <c r="C1276" i="5"/>
  <c r="B1276" i="5"/>
  <c r="T1276" i="5" s="1"/>
  <c r="C1275" i="5"/>
  <c r="B1275" i="5"/>
  <c r="T1275" i="5" s="1"/>
  <c r="C1274" i="5"/>
  <c r="B1274" i="5"/>
  <c r="C1273" i="5"/>
  <c r="B1273" i="5"/>
  <c r="S1273" i="5" s="1"/>
  <c r="C1272" i="5"/>
  <c r="V1272" i="5" s="1"/>
  <c r="H1272" i="5" s="1"/>
  <c r="B1272" i="5"/>
  <c r="C1271" i="5"/>
  <c r="B1271" i="5"/>
  <c r="C1270" i="5"/>
  <c r="B1270" i="5"/>
  <c r="T1270" i="5" s="1"/>
  <c r="C1269" i="5"/>
  <c r="B1269" i="5"/>
  <c r="S1269" i="5" s="1"/>
  <c r="C1268" i="5"/>
  <c r="V1268" i="5" s="1"/>
  <c r="H1268" i="5" s="1"/>
  <c r="B1268" i="5"/>
  <c r="C1267" i="5"/>
  <c r="B1267" i="5"/>
  <c r="S1267" i="5" s="1"/>
  <c r="C1266" i="5"/>
  <c r="B1266" i="5"/>
  <c r="T1266" i="5" s="1"/>
  <c r="C1265" i="5"/>
  <c r="V1265" i="5" s="1"/>
  <c r="B1265" i="5"/>
  <c r="C1264" i="5"/>
  <c r="V1264" i="5" s="1"/>
  <c r="H1264" i="5" s="1"/>
  <c r="B1264" i="5"/>
  <c r="C1263" i="5"/>
  <c r="B1263" i="5"/>
  <c r="T1263" i="5" s="1"/>
  <c r="C1262" i="5"/>
  <c r="B1262" i="5"/>
  <c r="T1262" i="5" s="1"/>
  <c r="C1261" i="5"/>
  <c r="V1261" i="5" s="1"/>
  <c r="B1261" i="5"/>
  <c r="C1260" i="5"/>
  <c r="V1260" i="5" s="1"/>
  <c r="H1260" i="5" s="1"/>
  <c r="B1260" i="5"/>
  <c r="C1259" i="5"/>
  <c r="B1259" i="5"/>
  <c r="T1259" i="5" s="1"/>
  <c r="C1258" i="5"/>
  <c r="B1258" i="5"/>
  <c r="T1258" i="5" s="1"/>
  <c r="C1257" i="5"/>
  <c r="V1257" i="5" s="1"/>
  <c r="B1257" i="5"/>
  <c r="C1256" i="5"/>
  <c r="B1256" i="5"/>
  <c r="T1256" i="5" s="1"/>
  <c r="C1255" i="5"/>
  <c r="B1255" i="5"/>
  <c r="C1254" i="5"/>
  <c r="B1254" i="5"/>
  <c r="C1253" i="5"/>
  <c r="B1253" i="5"/>
  <c r="T1253" i="5" s="1"/>
  <c r="C1252" i="5"/>
  <c r="V1252" i="5" s="1"/>
  <c r="H1252" i="5" s="1"/>
  <c r="B1252" i="5"/>
  <c r="C1251" i="5"/>
  <c r="B1251" i="5"/>
  <c r="T1251" i="5" s="1"/>
  <c r="C1250" i="5"/>
  <c r="B1250" i="5"/>
  <c r="T1250" i="5" s="1"/>
  <c r="C1249" i="5"/>
  <c r="V1249" i="5" s="1"/>
  <c r="B1249" i="5"/>
  <c r="C1248" i="5"/>
  <c r="V1248" i="5" s="1"/>
  <c r="H1248" i="5" s="1"/>
  <c r="B1248" i="5"/>
  <c r="C1247" i="5"/>
  <c r="B1247" i="5"/>
  <c r="C1246" i="5"/>
  <c r="B1246" i="5"/>
  <c r="T1246" i="5" s="1"/>
  <c r="C1245" i="5"/>
  <c r="V1245" i="5" s="1"/>
  <c r="B1245" i="5"/>
  <c r="C1244" i="5"/>
  <c r="B1244" i="5"/>
  <c r="T1244" i="5" s="1"/>
  <c r="C1243" i="5"/>
  <c r="B1243" i="5"/>
  <c r="S1243" i="5" s="1"/>
  <c r="C1242" i="5"/>
  <c r="B1242" i="5"/>
  <c r="C1241" i="5"/>
  <c r="V1241" i="5" s="1"/>
  <c r="B1241" i="5"/>
  <c r="S1241" i="5" s="1"/>
  <c r="C1240" i="5"/>
  <c r="V1240" i="5" s="1"/>
  <c r="H1240" i="5" s="1"/>
  <c r="B1240" i="5"/>
  <c r="C1239" i="5"/>
  <c r="B1239" i="5"/>
  <c r="T1239" i="5" s="1"/>
  <c r="C1238" i="5"/>
  <c r="B1238" i="5"/>
  <c r="C1237" i="5"/>
  <c r="B1237" i="5"/>
  <c r="T1237" i="5" s="1"/>
  <c r="C1236" i="5"/>
  <c r="V1236" i="5" s="1"/>
  <c r="R1236" i="5" s="1"/>
  <c r="B1236" i="5"/>
  <c r="T1236" i="5" s="1"/>
  <c r="C1235" i="5"/>
  <c r="B1235" i="5"/>
  <c r="T1235" i="5" s="1"/>
  <c r="C1234" i="5"/>
  <c r="V1234" i="5" s="1"/>
  <c r="R1234" i="5" s="1"/>
  <c r="B1234" i="5"/>
  <c r="T1234" i="5" s="1"/>
  <c r="C1233" i="5"/>
  <c r="V1233" i="5" s="1"/>
  <c r="B1233" i="5"/>
  <c r="S1233" i="5" s="1"/>
  <c r="C1232" i="5"/>
  <c r="V1232" i="5" s="1"/>
  <c r="R1232" i="5" s="1"/>
  <c r="B1232" i="5"/>
  <c r="T1232" i="5" s="1"/>
  <c r="C1231" i="5"/>
  <c r="B1231" i="5"/>
  <c r="T1231" i="5" s="1"/>
  <c r="C1230" i="5"/>
  <c r="V1230" i="5" s="1"/>
  <c r="R1230" i="5" s="1"/>
  <c r="B1230" i="5"/>
  <c r="C1229" i="5"/>
  <c r="V1229" i="5" s="1"/>
  <c r="R1229" i="5" s="1"/>
  <c r="B1229" i="5"/>
  <c r="T1229" i="5" s="1"/>
  <c r="C1228" i="5"/>
  <c r="B1228" i="5"/>
  <c r="S1228" i="5" s="1"/>
  <c r="C1227" i="5"/>
  <c r="B1227" i="5"/>
  <c r="S1227" i="5" s="1"/>
  <c r="C1226" i="5"/>
  <c r="V1226" i="5" s="1"/>
  <c r="R1226" i="5" s="1"/>
  <c r="B1226" i="5"/>
  <c r="C1225" i="5"/>
  <c r="V1225" i="5" s="1"/>
  <c r="R1225" i="5" s="1"/>
  <c r="B1225" i="5"/>
  <c r="C1224" i="5"/>
  <c r="V1224" i="5" s="1"/>
  <c r="B1224" i="5"/>
  <c r="T1224" i="5" s="1"/>
  <c r="C1223" i="5"/>
  <c r="B1223" i="5"/>
  <c r="C1222" i="5"/>
  <c r="B1222" i="5"/>
  <c r="T1222" i="5" s="1"/>
  <c r="C1221" i="5"/>
  <c r="V1221" i="5" s="1"/>
  <c r="B1221" i="5"/>
  <c r="T1221" i="5" s="1"/>
  <c r="C1220" i="5"/>
  <c r="V1220" i="5" s="1"/>
  <c r="B1220" i="5"/>
  <c r="S1220" i="5" s="1"/>
  <c r="C1219" i="5"/>
  <c r="B1219" i="5"/>
  <c r="S1219" i="5" s="1"/>
  <c r="C1218" i="5"/>
  <c r="B1218" i="5"/>
  <c r="C1217" i="5"/>
  <c r="B1217" i="5"/>
  <c r="S1217" i="5" s="1"/>
  <c r="C1216" i="5"/>
  <c r="V1216" i="5" s="1"/>
  <c r="B1216" i="5"/>
  <c r="S1216" i="5" s="1"/>
  <c r="C1215" i="5"/>
  <c r="B1215" i="5"/>
  <c r="S1215" i="5" s="1"/>
  <c r="C1214" i="5"/>
  <c r="V1214" i="5" s="1"/>
  <c r="B1214" i="5"/>
  <c r="T1214" i="5" s="1"/>
  <c r="C1213" i="5"/>
  <c r="V1213" i="5" s="1"/>
  <c r="B1213" i="5"/>
  <c r="C1212" i="5"/>
  <c r="B1212" i="5"/>
  <c r="T1212" i="5" s="1"/>
  <c r="C1211" i="5"/>
  <c r="V1211" i="5" s="1"/>
  <c r="B1211" i="5"/>
  <c r="S1211" i="5" s="1"/>
  <c r="C1210" i="5"/>
  <c r="B1210" i="5"/>
  <c r="C1209" i="5"/>
  <c r="V1209" i="5" s="1"/>
  <c r="H1209" i="5" s="1"/>
  <c r="B1209" i="5"/>
  <c r="C1208" i="5"/>
  <c r="B1208" i="5"/>
  <c r="T1208" i="5" s="1"/>
  <c r="C1207" i="5"/>
  <c r="B1207" i="5"/>
  <c r="C1206" i="5"/>
  <c r="B1206" i="5"/>
  <c r="C1205" i="5"/>
  <c r="V1205" i="5" s="1"/>
  <c r="B1205" i="5"/>
  <c r="C1204" i="5"/>
  <c r="V1204" i="5" s="1"/>
  <c r="B1204" i="5"/>
  <c r="T1204" i="5" s="1"/>
  <c r="C1203" i="5"/>
  <c r="V1203" i="5" s="1"/>
  <c r="B1203" i="5"/>
  <c r="T1203" i="5" s="1"/>
  <c r="C1202" i="5"/>
  <c r="V1202" i="5" s="1"/>
  <c r="R1202" i="5" s="1"/>
  <c r="B1202" i="5"/>
  <c r="T1202" i="5" s="1"/>
  <c r="C1201" i="5"/>
  <c r="V1201" i="5" s="1"/>
  <c r="B1201" i="5"/>
  <c r="C1200" i="5"/>
  <c r="V1200" i="5" s="1"/>
  <c r="R1200" i="5" s="1"/>
  <c r="B1200" i="5"/>
  <c r="C1199" i="5"/>
  <c r="B1199" i="5"/>
  <c r="T1199" i="5" s="1"/>
  <c r="C1198" i="5"/>
  <c r="V1198" i="5" s="1"/>
  <c r="R1198" i="5" s="1"/>
  <c r="B1198" i="5"/>
  <c r="S1198" i="5" s="1"/>
  <c r="C1197" i="5"/>
  <c r="V1197" i="5" s="1"/>
  <c r="B1197" i="5"/>
  <c r="S1197" i="5" s="1"/>
  <c r="C1196" i="5"/>
  <c r="V1196" i="5" s="1"/>
  <c r="B1196" i="5"/>
  <c r="S1196" i="5" s="1"/>
  <c r="C1195" i="5"/>
  <c r="B1195" i="5"/>
  <c r="S1195" i="5" s="1"/>
  <c r="C1194" i="5"/>
  <c r="V1194" i="5" s="1"/>
  <c r="B1194" i="5"/>
  <c r="T1194" i="5" s="1"/>
  <c r="C1193" i="5"/>
  <c r="V1193" i="5" s="1"/>
  <c r="B1193" i="5"/>
  <c r="T1193" i="5" s="1"/>
  <c r="C1192" i="5"/>
  <c r="V1192" i="5" s="1"/>
  <c r="R1192" i="5" s="1"/>
  <c r="B1192" i="5"/>
  <c r="T1192" i="5" s="1"/>
  <c r="C1191" i="5"/>
  <c r="B1191" i="5"/>
  <c r="T1191" i="5" s="1"/>
  <c r="C1190" i="5"/>
  <c r="B1190" i="5"/>
  <c r="T1190" i="5" s="1"/>
  <c r="C1189" i="5"/>
  <c r="V1189" i="5" s="1"/>
  <c r="H1189" i="5" s="1"/>
  <c r="B1189" i="5"/>
  <c r="T1189" i="5" s="1"/>
  <c r="C1188" i="5"/>
  <c r="B1188" i="5"/>
  <c r="T1188" i="5" s="1"/>
  <c r="C1187" i="5"/>
  <c r="B1187" i="5"/>
  <c r="S1187" i="5" s="1"/>
  <c r="C1186" i="5"/>
  <c r="B1186" i="5"/>
  <c r="C1185" i="5"/>
  <c r="V1185" i="5" s="1"/>
  <c r="B1185" i="5"/>
  <c r="T1185" i="5" s="1"/>
  <c r="C1184" i="5"/>
  <c r="V1184" i="5" s="1"/>
  <c r="B1184" i="5"/>
  <c r="C1183" i="5"/>
  <c r="V1183" i="5" s="1"/>
  <c r="B1183" i="5"/>
  <c r="S1183" i="5" s="1"/>
  <c r="C1182" i="5"/>
  <c r="B1182" i="5"/>
  <c r="T1182" i="5" s="1"/>
  <c r="C1181" i="5"/>
  <c r="V1181" i="5" s="1"/>
  <c r="B1181" i="5"/>
  <c r="T1181" i="5" s="1"/>
  <c r="C1180" i="5"/>
  <c r="B1180" i="5"/>
  <c r="C1179" i="5"/>
  <c r="B1179" i="5"/>
  <c r="S1179" i="5" s="1"/>
  <c r="C1178" i="5"/>
  <c r="B1178" i="5"/>
  <c r="C1177" i="5"/>
  <c r="B1177" i="5"/>
  <c r="C1176" i="5"/>
  <c r="V1176" i="5" s="1"/>
  <c r="B1176" i="5"/>
  <c r="T1176" i="5" s="1"/>
  <c r="C1175" i="5"/>
  <c r="B1175" i="5"/>
  <c r="C1174" i="5"/>
  <c r="B1174" i="5"/>
  <c r="C1173" i="5"/>
  <c r="V1173" i="5" s="1"/>
  <c r="X1173" i="5" s="1"/>
  <c r="B1173" i="5"/>
  <c r="T1173" i="5" s="1"/>
  <c r="C1172" i="5"/>
  <c r="B1172" i="5"/>
  <c r="C1171" i="5"/>
  <c r="V1171" i="5" s="1"/>
  <c r="B1171" i="5"/>
  <c r="C1170" i="5"/>
  <c r="V1170" i="5" s="1"/>
  <c r="B1170" i="5"/>
  <c r="T1170" i="5" s="1"/>
  <c r="C1169" i="5"/>
  <c r="V1169" i="5" s="1"/>
  <c r="B1169" i="5"/>
  <c r="T1169" i="5" s="1"/>
  <c r="C1168" i="5"/>
  <c r="V1168" i="5" s="1"/>
  <c r="R1168" i="5" s="1"/>
  <c r="B1168" i="5"/>
  <c r="T1168" i="5" s="1"/>
  <c r="C1167" i="5"/>
  <c r="B1167" i="5"/>
  <c r="C1166" i="5"/>
  <c r="V1166" i="5" s="1"/>
  <c r="B1166" i="5"/>
  <c r="S1166" i="5" s="1"/>
  <c r="C1165" i="5"/>
  <c r="B1165" i="5"/>
  <c r="T1165" i="5" s="1"/>
  <c r="C1164" i="5"/>
  <c r="B1164" i="5"/>
  <c r="C1163" i="5"/>
  <c r="B1163" i="5"/>
  <c r="S1163" i="5" s="1"/>
  <c r="C1162" i="5"/>
  <c r="V1162" i="5" s="1"/>
  <c r="B1162" i="5"/>
  <c r="T1162" i="5" s="1"/>
  <c r="C1161" i="5"/>
  <c r="V1161" i="5" s="1"/>
  <c r="B1161" i="5"/>
  <c r="C1160" i="5"/>
  <c r="V1160" i="5" s="1"/>
  <c r="R1160" i="5" s="1"/>
  <c r="B1160" i="5"/>
  <c r="T1160" i="5" s="1"/>
  <c r="C1159" i="5"/>
  <c r="B1159" i="5"/>
  <c r="C1158" i="5"/>
  <c r="B1158" i="5"/>
  <c r="C1157" i="5"/>
  <c r="V1157" i="5" s="1"/>
  <c r="B1157" i="5"/>
  <c r="C1156" i="5"/>
  <c r="V1156" i="5" s="1"/>
  <c r="B1156" i="5"/>
  <c r="T1156" i="5" s="1"/>
  <c r="C1155" i="5"/>
  <c r="B1155" i="5"/>
  <c r="S1155" i="5" s="1"/>
  <c r="C1154" i="5"/>
  <c r="B1154" i="5"/>
  <c r="T1154" i="5" s="1"/>
  <c r="C1153" i="5"/>
  <c r="V1153" i="5" s="1"/>
  <c r="B1153" i="5"/>
  <c r="C1152" i="5"/>
  <c r="V1152" i="5" s="1"/>
  <c r="X1152" i="5" s="1"/>
  <c r="B1152" i="5"/>
  <c r="T1152" i="5" s="1"/>
  <c r="C1151" i="5"/>
  <c r="B1151" i="5"/>
  <c r="S1151" i="5" s="1"/>
  <c r="C1150" i="5"/>
  <c r="V1150" i="5" s="1"/>
  <c r="H1150" i="5" s="1"/>
  <c r="B1150" i="5"/>
  <c r="T1150" i="5" s="1"/>
  <c r="C1149" i="5"/>
  <c r="V1149" i="5" s="1"/>
  <c r="B1149" i="5"/>
  <c r="T1149" i="5" s="1"/>
  <c r="C1148" i="5"/>
  <c r="B1148" i="5"/>
  <c r="T1148" i="5" s="1"/>
  <c r="C1147" i="5"/>
  <c r="V1147" i="5" s="1"/>
  <c r="B1147" i="5"/>
  <c r="S1147" i="5" s="1"/>
  <c r="C1146" i="5"/>
  <c r="B1146" i="5"/>
  <c r="C1145" i="5"/>
  <c r="V1145" i="5" s="1"/>
  <c r="B1145" i="5"/>
  <c r="T1145" i="5" s="1"/>
  <c r="C1144" i="5"/>
  <c r="V1144" i="5" s="1"/>
  <c r="B1144" i="5"/>
  <c r="T1144" i="5" s="1"/>
  <c r="C1143" i="5"/>
  <c r="B1143" i="5"/>
  <c r="C1142" i="5"/>
  <c r="B1142" i="5"/>
  <c r="C1141" i="5"/>
  <c r="V1141" i="5" s="1"/>
  <c r="B1141" i="5"/>
  <c r="C1140" i="5"/>
  <c r="V1140" i="5" s="1"/>
  <c r="B1140" i="5"/>
  <c r="T1140" i="5" s="1"/>
  <c r="C1139" i="5"/>
  <c r="V1139" i="5" s="1"/>
  <c r="B1139" i="5"/>
  <c r="T1139" i="5" s="1"/>
  <c r="C1138" i="5"/>
  <c r="V1138" i="5" s="1"/>
  <c r="R1138" i="5" s="1"/>
  <c r="B1138" i="5"/>
  <c r="T1138" i="5" s="1"/>
  <c r="C1137" i="5"/>
  <c r="B1137" i="5"/>
  <c r="S1137" i="5" s="1"/>
  <c r="C1136" i="5"/>
  <c r="V1136" i="5" s="1"/>
  <c r="B1136" i="5"/>
  <c r="S1136" i="5" s="1"/>
  <c r="C1135" i="5"/>
  <c r="V1135" i="5" s="1"/>
  <c r="H1135" i="5" s="1"/>
  <c r="B1135" i="5"/>
  <c r="C1134" i="5"/>
  <c r="B1134" i="5"/>
  <c r="S1134" i="5" s="1"/>
  <c r="C1133" i="5"/>
  <c r="B1133" i="5"/>
  <c r="S1133" i="5" s="1"/>
  <c r="C1132" i="5"/>
  <c r="V1132" i="5" s="1"/>
  <c r="B1132" i="5"/>
  <c r="S1132" i="5" s="1"/>
  <c r="C1131" i="5"/>
  <c r="V1131" i="5" s="1"/>
  <c r="B1131" i="5"/>
  <c r="T1131" i="5" s="1"/>
  <c r="C1130" i="5"/>
  <c r="B1130" i="5"/>
  <c r="C1129" i="5"/>
  <c r="B1129" i="5"/>
  <c r="T1129" i="5" s="1"/>
  <c r="C1128" i="5"/>
  <c r="B1128" i="5"/>
  <c r="S1128" i="5" s="1"/>
  <c r="C1127" i="5"/>
  <c r="V1127" i="5" s="1"/>
  <c r="B1127" i="5"/>
  <c r="C1126" i="5"/>
  <c r="V1126" i="5" s="1"/>
  <c r="H1126" i="5" s="1"/>
  <c r="B1126" i="5"/>
  <c r="T1126" i="5" s="1"/>
  <c r="C1125" i="5"/>
  <c r="B1125" i="5"/>
  <c r="C1124" i="5"/>
  <c r="B1124" i="5"/>
  <c r="T1124" i="5" s="1"/>
  <c r="C1123" i="5"/>
  <c r="V1123" i="5" s="1"/>
  <c r="B1123" i="5"/>
  <c r="S1123" i="5" s="1"/>
  <c r="C1122" i="5"/>
  <c r="B1122" i="5"/>
  <c r="T1122" i="5" s="1"/>
  <c r="C1121" i="5"/>
  <c r="B1121" i="5"/>
  <c r="S1121" i="5" s="1"/>
  <c r="C1120" i="5"/>
  <c r="V1120" i="5" s="1"/>
  <c r="B1120" i="5"/>
  <c r="C1119" i="5"/>
  <c r="V1119" i="5" s="1"/>
  <c r="B1119" i="5"/>
  <c r="S1119" i="5" s="1"/>
  <c r="C1118" i="5"/>
  <c r="B1118" i="5"/>
  <c r="S1118" i="5" s="1"/>
  <c r="C1117" i="5"/>
  <c r="B1117" i="5"/>
  <c r="S1117" i="5" s="1"/>
  <c r="C1116" i="5"/>
  <c r="V1116" i="5" s="1"/>
  <c r="B1116" i="5"/>
  <c r="C1115" i="5"/>
  <c r="B1115" i="5"/>
  <c r="T1115" i="5" s="1"/>
  <c r="C1114" i="5"/>
  <c r="V1114" i="5" s="1"/>
  <c r="B1114" i="5"/>
  <c r="T1114" i="5" s="1"/>
  <c r="C1113" i="5"/>
  <c r="B1113" i="5"/>
  <c r="C1112" i="5"/>
  <c r="B1112" i="5"/>
  <c r="C1111" i="5"/>
  <c r="V1111" i="5" s="1"/>
  <c r="B1111" i="5"/>
  <c r="T1111" i="5" s="1"/>
  <c r="C1110" i="5"/>
  <c r="B1110" i="5"/>
  <c r="T1110" i="5" s="1"/>
  <c r="C1109" i="5"/>
  <c r="V1109" i="5" s="1"/>
  <c r="R1109" i="5" s="1"/>
  <c r="B1109" i="5"/>
  <c r="C1108" i="5"/>
  <c r="B1108" i="5"/>
  <c r="C1107" i="5"/>
  <c r="B1107" i="5"/>
  <c r="T1107" i="5" s="1"/>
  <c r="C1106" i="5"/>
  <c r="V1106" i="5" s="1"/>
  <c r="B1106" i="5"/>
  <c r="C1105" i="5"/>
  <c r="V1105" i="5" s="1"/>
  <c r="B1105" i="5"/>
  <c r="S1105" i="5" s="1"/>
  <c r="C1104" i="5"/>
  <c r="B1104" i="5"/>
  <c r="T1104" i="5" s="1"/>
  <c r="C1103" i="5"/>
  <c r="V1103" i="5" s="1"/>
  <c r="B1103" i="5"/>
  <c r="C1102" i="5"/>
  <c r="V1102" i="5" s="1"/>
  <c r="B1102" i="5"/>
  <c r="C1101" i="5"/>
  <c r="V1101" i="5" s="1"/>
  <c r="B1101" i="5"/>
  <c r="S1101" i="5" s="1"/>
  <c r="C1100" i="5"/>
  <c r="B1100" i="5"/>
  <c r="C1099" i="5"/>
  <c r="B1099" i="5"/>
  <c r="T1099" i="5" s="1"/>
  <c r="C1098" i="5"/>
  <c r="V1098" i="5" s="1"/>
  <c r="B1098" i="5"/>
  <c r="C1097" i="5"/>
  <c r="B1097" i="5"/>
  <c r="C1096" i="5"/>
  <c r="B1096" i="5"/>
  <c r="T1096" i="5" s="1"/>
  <c r="C1095" i="5"/>
  <c r="V1095" i="5" s="1"/>
  <c r="B1095" i="5"/>
  <c r="T1095" i="5" s="1"/>
  <c r="C1094" i="5"/>
  <c r="B1094" i="5"/>
  <c r="T1094" i="5" s="1"/>
  <c r="C1093" i="5"/>
  <c r="V1093" i="5" s="1"/>
  <c r="R1093" i="5" s="1"/>
  <c r="B1093" i="5"/>
  <c r="C1092" i="5"/>
  <c r="B1092" i="5"/>
  <c r="C1091" i="5"/>
  <c r="B1091" i="5"/>
  <c r="S1091" i="5" s="1"/>
  <c r="C1090" i="5"/>
  <c r="V1090" i="5" s="1"/>
  <c r="B1090" i="5"/>
  <c r="C1089" i="5"/>
  <c r="V1089" i="5" s="1"/>
  <c r="B1089" i="5"/>
  <c r="S1089" i="5" s="1"/>
  <c r="C1088" i="5"/>
  <c r="B1088" i="5"/>
  <c r="T1088" i="5" s="1"/>
  <c r="C1087" i="5"/>
  <c r="V1087" i="5" s="1"/>
  <c r="B1087" i="5"/>
  <c r="C1086" i="5"/>
  <c r="V1086" i="5" s="1"/>
  <c r="B1086" i="5"/>
  <c r="T1086" i="5" s="1"/>
  <c r="C1085" i="5"/>
  <c r="V1085" i="5" s="1"/>
  <c r="B1085" i="5"/>
  <c r="S1085" i="5" s="1"/>
  <c r="C1084" i="5"/>
  <c r="B1084" i="5"/>
  <c r="C1083" i="5"/>
  <c r="V1083" i="5" s="1"/>
  <c r="B1083" i="5"/>
  <c r="T1083" i="5" s="1"/>
  <c r="C1082" i="5"/>
  <c r="V1082" i="5" s="1"/>
  <c r="B1082" i="5"/>
  <c r="S1082" i="5" s="1"/>
  <c r="C1081" i="5"/>
  <c r="B1081" i="5"/>
  <c r="C1080" i="5"/>
  <c r="B1080" i="5"/>
  <c r="T1080" i="5" s="1"/>
  <c r="C1079" i="5"/>
  <c r="B1079" i="5"/>
  <c r="C1078" i="5"/>
  <c r="V1078" i="5" s="1"/>
  <c r="H1078" i="5" s="1"/>
  <c r="B1078" i="5"/>
  <c r="C1077" i="5"/>
  <c r="V1077" i="5" s="1"/>
  <c r="R1077" i="5" s="1"/>
  <c r="B1077" i="5"/>
  <c r="C1076" i="5"/>
  <c r="B1076" i="5"/>
  <c r="C1075" i="5"/>
  <c r="V1075" i="5" s="1"/>
  <c r="B1075" i="5"/>
  <c r="T1075" i="5" s="1"/>
  <c r="C1074" i="5"/>
  <c r="V1074" i="5" s="1"/>
  <c r="B1074" i="5"/>
  <c r="C1073" i="5"/>
  <c r="V1073" i="5" s="1"/>
  <c r="B1073" i="5"/>
  <c r="S1073" i="5" s="1"/>
  <c r="C1072" i="5"/>
  <c r="B1072" i="5"/>
  <c r="T1072" i="5" s="1"/>
  <c r="C1071" i="5"/>
  <c r="V1071" i="5" s="1"/>
  <c r="B1071" i="5"/>
  <c r="C1070" i="5"/>
  <c r="B1070" i="5"/>
  <c r="T1070" i="5" s="1"/>
  <c r="C1069" i="5"/>
  <c r="V1069" i="5" s="1"/>
  <c r="B1069" i="5"/>
  <c r="S1069" i="5" s="1"/>
  <c r="C1068" i="5"/>
  <c r="B1068" i="5"/>
  <c r="T1068" i="5" s="1"/>
  <c r="C1067" i="5"/>
  <c r="V1067" i="5" s="1"/>
  <c r="B1067" i="5"/>
  <c r="T1067" i="5" s="1"/>
  <c r="C1066" i="5"/>
  <c r="V1066" i="5" s="1"/>
  <c r="H1066" i="5" s="1"/>
  <c r="B1066" i="5"/>
  <c r="T1066" i="5" s="1"/>
  <c r="C1065" i="5"/>
  <c r="B1065" i="5"/>
  <c r="C1064" i="5"/>
  <c r="B1064" i="5"/>
  <c r="C1063" i="5"/>
  <c r="B1063" i="5"/>
  <c r="T1063" i="5" s="1"/>
  <c r="C1062" i="5"/>
  <c r="V1062" i="5" s="1"/>
  <c r="B1062" i="5"/>
  <c r="S1062" i="5" s="1"/>
  <c r="C1061" i="5"/>
  <c r="V1061" i="5" s="1"/>
  <c r="R1061" i="5" s="1"/>
  <c r="B1061" i="5"/>
  <c r="C1060" i="5"/>
  <c r="B1060" i="5"/>
  <c r="T1060" i="5" s="1"/>
  <c r="C1059" i="5"/>
  <c r="V1059" i="5" s="1"/>
  <c r="B1059" i="5"/>
  <c r="T1059" i="5" s="1"/>
  <c r="C1058" i="5"/>
  <c r="B1058" i="5"/>
  <c r="T1058" i="5" s="1"/>
  <c r="C1057" i="5"/>
  <c r="V1057" i="5" s="1"/>
  <c r="B1057" i="5"/>
  <c r="S1057" i="5" s="1"/>
  <c r="C1056" i="5"/>
  <c r="B1056" i="5"/>
  <c r="C1055" i="5"/>
  <c r="B1055" i="5"/>
  <c r="T1055" i="5" s="1"/>
  <c r="C1054" i="5"/>
  <c r="V1054" i="5" s="1"/>
  <c r="B1054" i="5"/>
  <c r="C1053" i="5"/>
  <c r="V1053" i="5" s="1"/>
  <c r="B1053" i="5"/>
  <c r="S1053" i="5" s="1"/>
  <c r="C1052" i="5"/>
  <c r="B1052" i="5"/>
  <c r="T1052" i="5" s="1"/>
  <c r="C1051" i="5"/>
  <c r="B1051" i="5"/>
  <c r="C1050" i="5"/>
  <c r="V1050" i="5" s="1"/>
  <c r="H1050" i="5" s="1"/>
  <c r="B1050" i="5"/>
  <c r="T1050" i="5" s="1"/>
  <c r="C1049" i="5"/>
  <c r="B1049" i="5"/>
  <c r="C1048" i="5"/>
  <c r="B1048" i="5"/>
  <c r="T1048" i="5" s="1"/>
  <c r="C1047" i="5"/>
  <c r="V1047" i="5" s="1"/>
  <c r="B1047" i="5"/>
  <c r="T1047" i="5" s="1"/>
  <c r="C1046" i="5"/>
  <c r="V1046" i="5" s="1"/>
  <c r="B1046" i="5"/>
  <c r="S1046" i="5" s="1"/>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R1029" i="5" s="1"/>
  <c r="B1029" i="5"/>
  <c r="C1028" i="5"/>
  <c r="B1028" i="5"/>
  <c r="T1028" i="5" s="1"/>
  <c r="C1027" i="5"/>
  <c r="V1027" i="5" s="1"/>
  <c r="B1027" i="5"/>
  <c r="C1026" i="5"/>
  <c r="V1026" i="5" s="1"/>
  <c r="B1026" i="5"/>
  <c r="T1026" i="5" s="1"/>
  <c r="C1025" i="5"/>
  <c r="V1025" i="5" s="1"/>
  <c r="B1025" i="5"/>
  <c r="S1025" i="5" s="1"/>
  <c r="C1024" i="5"/>
  <c r="B1024" i="5"/>
  <c r="T1024" i="5" s="1"/>
  <c r="C1023" i="5"/>
  <c r="B1023" i="5"/>
  <c r="T1023" i="5" s="1"/>
  <c r="C1022" i="5"/>
  <c r="V1022" i="5" s="1"/>
  <c r="B1022" i="5"/>
  <c r="S1022" i="5" s="1"/>
  <c r="C1021" i="5"/>
  <c r="V1021" i="5" s="1"/>
  <c r="B1021" i="5"/>
  <c r="S1021" i="5" s="1"/>
  <c r="C1020" i="5"/>
  <c r="B1020" i="5"/>
  <c r="T1020" i="5" s="1"/>
  <c r="C1019" i="5"/>
  <c r="B1019" i="5"/>
  <c r="T1019" i="5" s="1"/>
  <c r="C1018" i="5"/>
  <c r="V1018" i="5" s="1"/>
  <c r="B1018" i="5"/>
  <c r="S1018" i="5" s="1"/>
  <c r="C1017" i="5"/>
  <c r="B1017" i="5"/>
  <c r="C1016" i="5"/>
  <c r="B1016" i="5"/>
  <c r="T1016" i="5" s="1"/>
  <c r="C1015" i="5"/>
  <c r="V1015" i="5" s="1"/>
  <c r="B1015" i="5"/>
  <c r="T1015" i="5" s="1"/>
  <c r="C1014" i="5"/>
  <c r="V1014" i="5" s="1"/>
  <c r="B1014" i="5"/>
  <c r="C1013" i="5"/>
  <c r="V1013" i="5" s="1"/>
  <c r="B1013" i="5"/>
  <c r="C1012" i="5"/>
  <c r="B1012" i="5"/>
  <c r="T1012" i="5" s="1"/>
  <c r="C1011" i="5"/>
  <c r="V1011" i="5" s="1"/>
  <c r="B1011" i="5"/>
  <c r="C1010" i="5"/>
  <c r="V1010" i="5" s="1"/>
  <c r="H1010" i="5" s="1"/>
  <c r="B1010" i="5"/>
  <c r="C1009" i="5"/>
  <c r="V1009" i="5" s="1"/>
  <c r="B1009" i="5"/>
  <c r="S1009" i="5" s="1"/>
  <c r="C1008" i="5"/>
  <c r="B1008" i="5"/>
  <c r="T1008" i="5" s="1"/>
  <c r="C1007" i="5"/>
  <c r="V1007" i="5" s="1"/>
  <c r="B1007" i="5"/>
  <c r="C1006" i="5"/>
  <c r="V1006" i="5" s="1"/>
  <c r="B1006" i="5"/>
  <c r="C1005" i="5"/>
  <c r="B1005" i="5"/>
  <c r="S1005" i="5" s="1"/>
  <c r="C1004" i="5"/>
  <c r="B1004" i="5"/>
  <c r="T1004" i="5" s="1"/>
  <c r="C1003" i="5"/>
  <c r="V1003" i="5" s="1"/>
  <c r="B1003" i="5"/>
  <c r="T1003" i="5" s="1"/>
  <c r="C1002" i="5"/>
  <c r="V1002" i="5" s="1"/>
  <c r="B1002" i="5"/>
  <c r="T1002" i="5" s="1"/>
  <c r="C1001" i="5"/>
  <c r="B1001" i="5"/>
  <c r="C1000" i="5"/>
  <c r="B1000" i="5"/>
  <c r="T1000" i="5" s="1"/>
  <c r="C999" i="5"/>
  <c r="B999" i="5"/>
  <c r="T999" i="5" s="1"/>
  <c r="C998" i="5"/>
  <c r="V998" i="5" s="1"/>
  <c r="B998" i="5"/>
  <c r="C997" i="5"/>
  <c r="V997" i="5" s="1"/>
  <c r="R997" i="5" s="1"/>
  <c r="B997" i="5"/>
  <c r="C996" i="5"/>
  <c r="B996" i="5"/>
  <c r="T996" i="5" s="1"/>
  <c r="C995" i="5"/>
  <c r="V995" i="5" s="1"/>
  <c r="B995" i="5"/>
  <c r="T995" i="5" s="1"/>
  <c r="C994" i="5"/>
  <c r="V994" i="5" s="1"/>
  <c r="H994" i="5" s="1"/>
  <c r="B994" i="5"/>
  <c r="C993" i="5"/>
  <c r="V993" i="5" s="1"/>
  <c r="B993" i="5"/>
  <c r="S993" i="5" s="1"/>
  <c r="C992" i="5"/>
  <c r="B992" i="5"/>
  <c r="C991" i="5"/>
  <c r="B991" i="5"/>
  <c r="T991" i="5" s="1"/>
  <c r="C990" i="5"/>
  <c r="V990" i="5" s="1"/>
  <c r="B990" i="5"/>
  <c r="T990" i="5" s="1"/>
  <c r="C989" i="5"/>
  <c r="B989" i="5"/>
  <c r="S989" i="5" s="1"/>
  <c r="C988" i="5"/>
  <c r="B988" i="5"/>
  <c r="C987" i="5"/>
  <c r="B987" i="5"/>
  <c r="C986" i="5"/>
  <c r="V986" i="5" s="1"/>
  <c r="B986" i="5"/>
  <c r="C985" i="5"/>
  <c r="V985" i="5" s="1"/>
  <c r="B985" i="5"/>
  <c r="C984" i="5"/>
  <c r="B984" i="5"/>
  <c r="T984" i="5" s="1"/>
  <c r="C983" i="5"/>
  <c r="V983" i="5" s="1"/>
  <c r="B983" i="5"/>
  <c r="C982" i="5"/>
  <c r="V982" i="5" s="1"/>
  <c r="B982" i="5"/>
  <c r="T982" i="5" s="1"/>
  <c r="C981" i="5"/>
  <c r="V981" i="5" s="1"/>
  <c r="R981" i="5" s="1"/>
  <c r="B981" i="5"/>
  <c r="S981" i="5" s="1"/>
  <c r="C980" i="5"/>
  <c r="B980" i="5"/>
  <c r="T980" i="5" s="1"/>
  <c r="C979" i="5"/>
  <c r="V979" i="5" s="1"/>
  <c r="B979" i="5"/>
  <c r="C978" i="5"/>
  <c r="V978" i="5" s="1"/>
  <c r="B978" i="5"/>
  <c r="T978" i="5" s="1"/>
  <c r="C977" i="5"/>
  <c r="V977" i="5" s="1"/>
  <c r="B977" i="5"/>
  <c r="S977" i="5" s="1"/>
  <c r="C976" i="5"/>
  <c r="B976" i="5"/>
  <c r="T976" i="5" s="1"/>
  <c r="C975" i="5"/>
  <c r="V975" i="5" s="1"/>
  <c r="H975" i="5" s="1"/>
  <c r="B975" i="5"/>
  <c r="T975" i="5" s="1"/>
  <c r="C974" i="5"/>
  <c r="V974" i="5" s="1"/>
  <c r="H974" i="5" s="1"/>
  <c r="B974" i="5"/>
  <c r="C973" i="5"/>
  <c r="B973" i="5"/>
  <c r="C972" i="5"/>
  <c r="B972" i="5"/>
  <c r="C971" i="5"/>
  <c r="B971" i="5"/>
  <c r="T971" i="5" s="1"/>
  <c r="C970" i="5"/>
  <c r="V970" i="5" s="1"/>
  <c r="B970" i="5"/>
  <c r="T970" i="5" s="1"/>
  <c r="C969" i="5"/>
  <c r="B969" i="5"/>
  <c r="C968" i="5"/>
  <c r="B968" i="5"/>
  <c r="C967" i="5"/>
  <c r="B967" i="5"/>
  <c r="C966" i="5"/>
  <c r="B966" i="5"/>
  <c r="S966" i="5" s="1"/>
  <c r="C965" i="5"/>
  <c r="V965" i="5" s="1"/>
  <c r="B965" i="5"/>
  <c r="S965" i="5" s="1"/>
  <c r="C964" i="5"/>
  <c r="B964" i="5"/>
  <c r="T964" i="5" s="1"/>
  <c r="C963" i="5"/>
  <c r="B963" i="5"/>
  <c r="C962" i="5"/>
  <c r="V962" i="5" s="1"/>
  <c r="B962" i="5"/>
  <c r="C961" i="5"/>
  <c r="B961" i="5"/>
  <c r="S961" i="5" s="1"/>
  <c r="C960" i="5"/>
  <c r="B960" i="5"/>
  <c r="C959" i="5"/>
  <c r="V959" i="5" s="1"/>
  <c r="B959" i="5"/>
  <c r="T959" i="5" s="1"/>
  <c r="C958" i="5"/>
  <c r="B958" i="5"/>
  <c r="T958" i="5" s="1"/>
  <c r="C957" i="5"/>
  <c r="V957" i="5" s="1"/>
  <c r="R957" i="5" s="1"/>
  <c r="B957" i="5"/>
  <c r="S957" i="5" s="1"/>
  <c r="C956" i="5"/>
  <c r="B956" i="5"/>
  <c r="T956" i="5" s="1"/>
  <c r="C955" i="5"/>
  <c r="B955" i="5"/>
  <c r="C954" i="5"/>
  <c r="B954" i="5"/>
  <c r="T954" i="5" s="1"/>
  <c r="C953" i="5"/>
  <c r="V953" i="5" s="1"/>
  <c r="B953" i="5"/>
  <c r="C952" i="5"/>
  <c r="B952" i="5"/>
  <c r="T952" i="5" s="1"/>
  <c r="C951" i="5"/>
  <c r="B951" i="5"/>
  <c r="T951" i="5" s="1"/>
  <c r="C950" i="5"/>
  <c r="V950" i="5" s="1"/>
  <c r="H950" i="5" s="1"/>
  <c r="B950" i="5"/>
  <c r="C949" i="5"/>
  <c r="V949" i="5" s="1"/>
  <c r="B949" i="5"/>
  <c r="C948" i="5"/>
  <c r="B948" i="5"/>
  <c r="T948" i="5" s="1"/>
  <c r="C947" i="5"/>
  <c r="V947" i="5" s="1"/>
  <c r="B947" i="5"/>
  <c r="T947" i="5" s="1"/>
  <c r="C946" i="5"/>
  <c r="V946" i="5" s="1"/>
  <c r="B946" i="5"/>
  <c r="C945" i="5"/>
  <c r="V945" i="5" s="1"/>
  <c r="B945" i="5"/>
  <c r="S945" i="5" s="1"/>
  <c r="C944" i="5"/>
  <c r="B944" i="5"/>
  <c r="T944" i="5" s="1"/>
  <c r="C943" i="5"/>
  <c r="V943" i="5" s="1"/>
  <c r="B943" i="5"/>
  <c r="T943" i="5" s="1"/>
  <c r="C942" i="5"/>
  <c r="B942" i="5"/>
  <c r="C941" i="5"/>
  <c r="V941" i="5" s="1"/>
  <c r="B941" i="5"/>
  <c r="S941" i="5" s="1"/>
  <c r="C940" i="5"/>
  <c r="B940" i="5"/>
  <c r="T940" i="5" s="1"/>
  <c r="C939" i="5"/>
  <c r="V939" i="5" s="1"/>
  <c r="H939" i="5" s="1"/>
  <c r="B939" i="5"/>
  <c r="C938" i="5"/>
  <c r="V938" i="5" s="1"/>
  <c r="B938" i="5"/>
  <c r="C937" i="5"/>
  <c r="V937" i="5" s="1"/>
  <c r="B937" i="5"/>
  <c r="C936" i="5"/>
  <c r="B936" i="5"/>
  <c r="T936" i="5" s="1"/>
  <c r="C935" i="5"/>
  <c r="V935" i="5" s="1"/>
  <c r="B935" i="5"/>
  <c r="C934" i="5"/>
  <c r="B934" i="5"/>
  <c r="C933" i="5"/>
  <c r="V933" i="5" s="1"/>
  <c r="B933" i="5"/>
  <c r="T933" i="5" s="1"/>
  <c r="C932" i="5"/>
  <c r="V932" i="5" s="1"/>
  <c r="B932" i="5"/>
  <c r="C931" i="5"/>
  <c r="B931" i="5"/>
  <c r="C930" i="5"/>
  <c r="B930" i="5"/>
  <c r="S930" i="5" s="1"/>
  <c r="C929" i="5"/>
  <c r="V929" i="5" s="1"/>
  <c r="B929" i="5"/>
  <c r="C928" i="5"/>
  <c r="B928" i="5"/>
  <c r="T928" i="5" s="1"/>
  <c r="C927" i="5"/>
  <c r="B927" i="5"/>
  <c r="C926" i="5"/>
  <c r="B926" i="5"/>
  <c r="T926" i="5" s="1"/>
  <c r="C925" i="5"/>
  <c r="V925" i="5" s="1"/>
  <c r="B925" i="5"/>
  <c r="T925" i="5" s="1"/>
  <c r="C924" i="5"/>
  <c r="V924" i="5" s="1"/>
  <c r="B924" i="5"/>
  <c r="T924" i="5" s="1"/>
  <c r="C923" i="5"/>
  <c r="V923" i="5" s="1"/>
  <c r="B923" i="5"/>
  <c r="T923" i="5" s="1"/>
  <c r="C922" i="5"/>
  <c r="V922" i="5" s="1"/>
  <c r="B922" i="5"/>
  <c r="C921" i="5"/>
  <c r="V921" i="5" s="1"/>
  <c r="B921" i="5"/>
  <c r="T921" i="5" s="1"/>
  <c r="C920" i="5"/>
  <c r="V920" i="5" s="1"/>
  <c r="B920" i="5"/>
  <c r="T920" i="5" s="1"/>
  <c r="C919" i="5"/>
  <c r="V919" i="5" s="1"/>
  <c r="B919" i="5"/>
  <c r="C918" i="5"/>
  <c r="V918" i="5" s="1"/>
  <c r="H918" i="5" s="1"/>
  <c r="B918" i="5"/>
  <c r="S918" i="5" s="1"/>
  <c r="C917" i="5"/>
  <c r="V917" i="5" s="1"/>
  <c r="B917" i="5"/>
  <c r="T917" i="5" s="1"/>
  <c r="C916" i="5"/>
  <c r="B916" i="5"/>
  <c r="C915" i="5"/>
  <c r="B915" i="5"/>
  <c r="T915" i="5" s="1"/>
  <c r="C914" i="5"/>
  <c r="B914" i="5"/>
  <c r="C913" i="5"/>
  <c r="V913" i="5" s="1"/>
  <c r="B913" i="5"/>
  <c r="C912" i="5"/>
  <c r="B912" i="5"/>
  <c r="T912" i="5" s="1"/>
  <c r="C911" i="5"/>
  <c r="B911" i="5"/>
  <c r="C910" i="5"/>
  <c r="V910" i="5" s="1"/>
  <c r="B910" i="5"/>
  <c r="S910" i="5" s="1"/>
  <c r="C909" i="5"/>
  <c r="V909" i="5" s="1"/>
  <c r="B909" i="5"/>
  <c r="T909" i="5" s="1"/>
  <c r="C908" i="5"/>
  <c r="V908" i="5" s="1"/>
  <c r="B908" i="5"/>
  <c r="T908" i="5" s="1"/>
  <c r="C907" i="5"/>
  <c r="B907" i="5"/>
  <c r="T907" i="5" s="1"/>
  <c r="C906" i="5"/>
  <c r="V906" i="5" s="1"/>
  <c r="B906" i="5"/>
  <c r="C905" i="5"/>
  <c r="V905" i="5" s="1"/>
  <c r="B905" i="5"/>
  <c r="T905" i="5" s="1"/>
  <c r="C904" i="5"/>
  <c r="V904" i="5" s="1"/>
  <c r="B904" i="5"/>
  <c r="T904" i="5" s="1"/>
  <c r="C903" i="5"/>
  <c r="V903" i="5" s="1"/>
  <c r="B903" i="5"/>
  <c r="C902" i="5"/>
  <c r="B902" i="5"/>
  <c r="T902" i="5" s="1"/>
  <c r="C901" i="5"/>
  <c r="V901" i="5" s="1"/>
  <c r="B901" i="5"/>
  <c r="T901" i="5" s="1"/>
  <c r="C900" i="5"/>
  <c r="B900" i="5"/>
  <c r="C899" i="5"/>
  <c r="B899" i="5"/>
  <c r="T899" i="5" s="1"/>
  <c r="C898" i="5"/>
  <c r="B898" i="5"/>
  <c r="T898" i="5" s="1"/>
  <c r="C897" i="5"/>
  <c r="V897" i="5" s="1"/>
  <c r="B897" i="5"/>
  <c r="C896" i="5"/>
  <c r="B896" i="5"/>
  <c r="T896" i="5" s="1"/>
  <c r="C895" i="5"/>
  <c r="B895" i="5"/>
  <c r="C894" i="5"/>
  <c r="V894" i="5" s="1"/>
  <c r="B894" i="5"/>
  <c r="T894" i="5" s="1"/>
  <c r="C893" i="5"/>
  <c r="V893" i="5" s="1"/>
  <c r="B893" i="5"/>
  <c r="C892" i="5"/>
  <c r="V892" i="5" s="1"/>
  <c r="B892" i="5"/>
  <c r="T892" i="5" s="1"/>
  <c r="C891" i="5"/>
  <c r="B891" i="5"/>
  <c r="C890" i="5"/>
  <c r="V890" i="5" s="1"/>
  <c r="B890" i="5"/>
  <c r="T890" i="5" s="1"/>
  <c r="C889" i="5"/>
  <c r="V889" i="5" s="1"/>
  <c r="B889" i="5"/>
  <c r="T889" i="5" s="1"/>
  <c r="C888" i="5"/>
  <c r="V888" i="5" s="1"/>
  <c r="B888" i="5"/>
  <c r="T888" i="5" s="1"/>
  <c r="C887" i="5"/>
  <c r="B887" i="5"/>
  <c r="T887" i="5" s="1"/>
  <c r="C886" i="5"/>
  <c r="B886" i="5"/>
  <c r="C885" i="5"/>
  <c r="V885" i="5" s="1"/>
  <c r="B885" i="5"/>
  <c r="T885" i="5" s="1"/>
  <c r="C884" i="5"/>
  <c r="B884" i="5"/>
  <c r="C883" i="5"/>
  <c r="V883" i="5" s="1"/>
  <c r="B883" i="5"/>
  <c r="T883" i="5" s="1"/>
  <c r="C882" i="5"/>
  <c r="B882" i="5"/>
  <c r="T882" i="5" s="1"/>
  <c r="C881" i="5"/>
  <c r="V881" i="5" s="1"/>
  <c r="B881" i="5"/>
  <c r="T881" i="5" s="1"/>
  <c r="C880" i="5"/>
  <c r="V880" i="5" s="1"/>
  <c r="H880" i="5" s="1"/>
  <c r="B880" i="5"/>
  <c r="T880" i="5" s="1"/>
  <c r="C879" i="5"/>
  <c r="B879" i="5"/>
  <c r="C878" i="5"/>
  <c r="V878" i="5" s="1"/>
  <c r="H878" i="5" s="1"/>
  <c r="B878" i="5"/>
  <c r="S878" i="5" s="1"/>
  <c r="C877" i="5"/>
  <c r="V877" i="5" s="1"/>
  <c r="B877" i="5"/>
  <c r="T877" i="5" s="1"/>
  <c r="C876" i="5"/>
  <c r="B876" i="5"/>
  <c r="T876" i="5" s="1"/>
  <c r="C875" i="5"/>
  <c r="B875" i="5"/>
  <c r="T875" i="5" s="1"/>
  <c r="C874" i="5"/>
  <c r="B874" i="5"/>
  <c r="T874" i="5" s="1"/>
  <c r="C873" i="5"/>
  <c r="V873" i="5" s="1"/>
  <c r="B873" i="5"/>
  <c r="T873" i="5" s="1"/>
  <c r="C872" i="5"/>
  <c r="B872" i="5"/>
  <c r="T872" i="5" s="1"/>
  <c r="C871" i="5"/>
  <c r="V871" i="5" s="1"/>
  <c r="B871" i="5"/>
  <c r="C870" i="5"/>
  <c r="B870" i="5"/>
  <c r="S870" i="5" s="1"/>
  <c r="C869" i="5"/>
  <c r="V869" i="5" s="1"/>
  <c r="B869" i="5"/>
  <c r="C868" i="5"/>
  <c r="B868" i="5"/>
  <c r="C867" i="5"/>
  <c r="B867" i="5"/>
  <c r="T867" i="5" s="1"/>
  <c r="C866" i="5"/>
  <c r="B866" i="5"/>
  <c r="C865" i="5"/>
  <c r="V865" i="5" s="1"/>
  <c r="H865" i="5" s="1"/>
  <c r="B865" i="5"/>
  <c r="T865" i="5" s="1"/>
  <c r="C864" i="5"/>
  <c r="V864" i="5" s="1"/>
  <c r="H864" i="5" s="1"/>
  <c r="B864" i="5"/>
  <c r="T864" i="5" s="1"/>
  <c r="C863" i="5"/>
  <c r="B863" i="5"/>
  <c r="C862" i="5"/>
  <c r="V862" i="5" s="1"/>
  <c r="B862" i="5"/>
  <c r="C861" i="5"/>
  <c r="V861" i="5" s="1"/>
  <c r="B861" i="5"/>
  <c r="T861" i="5" s="1"/>
  <c r="C860" i="5"/>
  <c r="V860" i="5" s="1"/>
  <c r="B860" i="5"/>
  <c r="T860" i="5" s="1"/>
  <c r="C859" i="5"/>
  <c r="B859" i="5"/>
  <c r="T859" i="5" s="1"/>
  <c r="C858" i="5"/>
  <c r="B858" i="5"/>
  <c r="C857" i="5"/>
  <c r="V857" i="5" s="1"/>
  <c r="B857" i="5"/>
  <c r="T857" i="5" s="1"/>
  <c r="C856" i="5"/>
  <c r="B856" i="5"/>
  <c r="C855" i="5"/>
  <c r="B855" i="5"/>
  <c r="T855" i="5" s="1"/>
  <c r="C854" i="5"/>
  <c r="B854" i="5"/>
  <c r="C853" i="5"/>
  <c r="B853" i="5"/>
  <c r="C852" i="5"/>
  <c r="B852" i="5"/>
  <c r="C851" i="5"/>
  <c r="B851" i="5"/>
  <c r="T851" i="5" s="1"/>
  <c r="C850" i="5"/>
  <c r="B850" i="5"/>
  <c r="C849" i="5"/>
  <c r="V849" i="5" s="1"/>
  <c r="R849" i="5" s="1"/>
  <c r="B849" i="5"/>
  <c r="T849" i="5" s="1"/>
  <c r="C848" i="5"/>
  <c r="V848" i="5" s="1"/>
  <c r="H848" i="5" s="1"/>
  <c r="B848" i="5"/>
  <c r="T848" i="5" s="1"/>
  <c r="C847" i="5"/>
  <c r="B847" i="5"/>
  <c r="T847" i="5" s="1"/>
  <c r="C846" i="5"/>
  <c r="V846" i="5" s="1"/>
  <c r="B846" i="5"/>
  <c r="T846" i="5" s="1"/>
  <c r="C845" i="5"/>
  <c r="V845" i="5" s="1"/>
  <c r="B845" i="5"/>
  <c r="T845" i="5" s="1"/>
  <c r="C844" i="5"/>
  <c r="V844" i="5" s="1"/>
  <c r="B844" i="5"/>
  <c r="T844" i="5" s="1"/>
  <c r="C843" i="5"/>
  <c r="B843" i="5"/>
  <c r="C842" i="5"/>
  <c r="B842" i="5"/>
  <c r="T842" i="5" s="1"/>
  <c r="C841" i="5"/>
  <c r="V841" i="5" s="1"/>
  <c r="B841" i="5"/>
  <c r="C840" i="5"/>
  <c r="B840" i="5"/>
  <c r="T840" i="5" s="1"/>
  <c r="C839" i="5"/>
  <c r="V839" i="5" s="1"/>
  <c r="B839" i="5"/>
  <c r="T839" i="5" s="1"/>
  <c r="C838" i="5"/>
  <c r="B838" i="5"/>
  <c r="C837" i="5"/>
  <c r="B837" i="5"/>
  <c r="T837" i="5" s="1"/>
  <c r="C836" i="5"/>
  <c r="B836" i="5"/>
  <c r="S836" i="5" s="1"/>
  <c r="C835" i="5"/>
  <c r="B835" i="5"/>
  <c r="C834" i="5"/>
  <c r="V834" i="5" s="1"/>
  <c r="B834" i="5"/>
  <c r="C833" i="5"/>
  <c r="B833" i="5"/>
  <c r="C832" i="5"/>
  <c r="V832" i="5" s="1"/>
  <c r="B832" i="5"/>
  <c r="C831" i="5"/>
  <c r="B831" i="5"/>
  <c r="T831" i="5" s="1"/>
  <c r="C830" i="5"/>
  <c r="V830" i="5" s="1"/>
  <c r="B830" i="5"/>
  <c r="S830" i="5" s="1"/>
  <c r="C829" i="5"/>
  <c r="B829" i="5"/>
  <c r="T829" i="5" s="1"/>
  <c r="C828" i="5"/>
  <c r="V828" i="5" s="1"/>
  <c r="B828" i="5"/>
  <c r="S828" i="5" s="1"/>
  <c r="C827" i="5"/>
  <c r="V827" i="5" s="1"/>
  <c r="B827" i="5"/>
  <c r="C826" i="5"/>
  <c r="V826" i="5" s="1"/>
  <c r="B826" i="5"/>
  <c r="S826" i="5" s="1"/>
  <c r="C825" i="5"/>
  <c r="B825" i="5"/>
  <c r="C824" i="5"/>
  <c r="V824" i="5" s="1"/>
  <c r="B824" i="5"/>
  <c r="C823" i="5"/>
  <c r="B823" i="5"/>
  <c r="C822" i="5"/>
  <c r="V822" i="5" s="1"/>
  <c r="B822" i="5"/>
  <c r="C821" i="5"/>
  <c r="B821" i="5"/>
  <c r="C820" i="5"/>
  <c r="B820" i="5"/>
  <c r="S820" i="5" s="1"/>
  <c r="C819" i="5"/>
  <c r="V819" i="5" s="1"/>
  <c r="H819" i="5" s="1"/>
  <c r="B819" i="5"/>
  <c r="T819" i="5" s="1"/>
  <c r="C818" i="5"/>
  <c r="V818" i="5" s="1"/>
  <c r="B818" i="5"/>
  <c r="C817" i="5"/>
  <c r="B817" i="5"/>
  <c r="T817" i="5" s="1"/>
  <c r="C816" i="5"/>
  <c r="V816" i="5" s="1"/>
  <c r="H816" i="5" s="1"/>
  <c r="B816" i="5"/>
  <c r="C815" i="5"/>
  <c r="V815" i="5" s="1"/>
  <c r="B815" i="5"/>
  <c r="T815" i="5" s="1"/>
  <c r="C814" i="5"/>
  <c r="V814" i="5" s="1"/>
  <c r="B814" i="5"/>
  <c r="S814" i="5" s="1"/>
  <c r="C813" i="5"/>
  <c r="B813" i="5"/>
  <c r="S813" i="5" s="1"/>
  <c r="C812" i="5"/>
  <c r="V812" i="5" s="1"/>
  <c r="B812" i="5"/>
  <c r="C811" i="5"/>
  <c r="V811" i="5" s="1"/>
  <c r="B811" i="5"/>
  <c r="T811" i="5" s="1"/>
  <c r="C810" i="5"/>
  <c r="V810" i="5" s="1"/>
  <c r="B810" i="5"/>
  <c r="S810" i="5" s="1"/>
  <c r="C809" i="5"/>
  <c r="V809" i="5" s="1"/>
  <c r="B809" i="5"/>
  <c r="S809" i="5" s="1"/>
  <c r="C808" i="5"/>
  <c r="V808" i="5" s="1"/>
  <c r="B808" i="5"/>
  <c r="S808" i="5" s="1"/>
  <c r="C807" i="5"/>
  <c r="B807" i="5"/>
  <c r="C806" i="5"/>
  <c r="V806" i="5" s="1"/>
  <c r="B806" i="5"/>
  <c r="S806" i="5" s="1"/>
  <c r="C805" i="5"/>
  <c r="V805" i="5" s="1"/>
  <c r="B805" i="5"/>
  <c r="C804" i="5"/>
  <c r="V804" i="5" s="1"/>
  <c r="B804" i="5"/>
  <c r="C803" i="5"/>
  <c r="V803" i="5" s="1"/>
  <c r="R803" i="5" s="1"/>
  <c r="B803" i="5"/>
  <c r="T803" i="5" s="1"/>
  <c r="C802" i="5"/>
  <c r="B802" i="5"/>
  <c r="S802" i="5" s="1"/>
  <c r="C801" i="5"/>
  <c r="B801" i="5"/>
  <c r="T801" i="5" s="1"/>
  <c r="C800" i="5"/>
  <c r="V800" i="5" s="1"/>
  <c r="R800" i="5" s="1"/>
  <c r="B800" i="5"/>
  <c r="S800" i="5" s="1"/>
  <c r="C799" i="5"/>
  <c r="V799" i="5" s="1"/>
  <c r="B799" i="5"/>
  <c r="C798" i="5"/>
  <c r="B798" i="5"/>
  <c r="S798" i="5" s="1"/>
  <c r="C797" i="5"/>
  <c r="V797" i="5" s="1"/>
  <c r="B797" i="5"/>
  <c r="C796" i="5"/>
  <c r="V796" i="5" s="1"/>
  <c r="B796" i="5"/>
  <c r="S796" i="5" s="1"/>
  <c r="C795" i="5"/>
  <c r="B795" i="5"/>
  <c r="T795" i="5" s="1"/>
  <c r="C794" i="5"/>
  <c r="V794" i="5" s="1"/>
  <c r="R794" i="5" s="1"/>
  <c r="B794" i="5"/>
  <c r="S794" i="5" s="1"/>
  <c r="C793" i="5"/>
  <c r="V793" i="5" s="1"/>
  <c r="B793" i="5"/>
  <c r="C792" i="5"/>
  <c r="B792" i="5"/>
  <c r="S792" i="5" s="1"/>
  <c r="C791" i="5"/>
  <c r="V791" i="5" s="1"/>
  <c r="B791" i="5"/>
  <c r="C790" i="5"/>
  <c r="V790" i="5" s="1"/>
  <c r="B790" i="5"/>
  <c r="T790" i="5" s="1"/>
  <c r="C789" i="5"/>
  <c r="V789" i="5" s="1"/>
  <c r="B789" i="5"/>
  <c r="C788" i="5"/>
  <c r="V788" i="5" s="1"/>
  <c r="B788" i="5"/>
  <c r="C787" i="5"/>
  <c r="V787" i="5" s="1"/>
  <c r="B787" i="5"/>
  <c r="S787" i="5" s="1"/>
  <c r="C786" i="5"/>
  <c r="V786" i="5" s="1"/>
  <c r="B786" i="5"/>
  <c r="S786" i="5" s="1"/>
  <c r="C785" i="5"/>
  <c r="V785" i="5" s="1"/>
  <c r="R785" i="5" s="1"/>
  <c r="B785" i="5"/>
  <c r="C784" i="5"/>
  <c r="V784" i="5" s="1"/>
  <c r="B784" i="5"/>
  <c r="S784" i="5" s="1"/>
  <c r="C783" i="5"/>
  <c r="B783" i="5"/>
  <c r="S783" i="5" s="1"/>
  <c r="C782" i="5"/>
  <c r="V782" i="5" s="1"/>
  <c r="B782" i="5"/>
  <c r="T782" i="5" s="1"/>
  <c r="C781" i="5"/>
  <c r="V781" i="5" s="1"/>
  <c r="R781" i="5" s="1"/>
  <c r="B781" i="5"/>
  <c r="C780" i="5"/>
  <c r="V780" i="5" s="1"/>
  <c r="B780" i="5"/>
  <c r="C779" i="5"/>
  <c r="V779" i="5" s="1"/>
  <c r="B779" i="5"/>
  <c r="S779" i="5" s="1"/>
  <c r="C778" i="5"/>
  <c r="B778" i="5"/>
  <c r="T778" i="5" s="1"/>
  <c r="C777" i="5"/>
  <c r="V777" i="5" s="1"/>
  <c r="R777" i="5" s="1"/>
  <c r="B777" i="5"/>
  <c r="C776" i="5"/>
  <c r="V776" i="5" s="1"/>
  <c r="B776" i="5"/>
  <c r="S776" i="5" s="1"/>
  <c r="C775" i="5"/>
  <c r="V775" i="5" s="1"/>
  <c r="B775" i="5"/>
  <c r="C774" i="5"/>
  <c r="V774" i="5" s="1"/>
  <c r="B774" i="5"/>
  <c r="C773" i="5"/>
  <c r="V773" i="5" s="1"/>
  <c r="R773" i="5" s="1"/>
  <c r="B773" i="5"/>
  <c r="C772" i="5"/>
  <c r="V772" i="5" s="1"/>
  <c r="B772" i="5"/>
  <c r="S772" i="5" s="1"/>
  <c r="C771" i="5"/>
  <c r="V771" i="5" s="1"/>
  <c r="R771" i="5" s="1"/>
  <c r="B771" i="5"/>
  <c r="C770" i="5"/>
  <c r="V770" i="5" s="1"/>
  <c r="B770" i="5"/>
  <c r="S770" i="5" s="1"/>
  <c r="C769" i="5"/>
  <c r="V769" i="5" s="1"/>
  <c r="B769" i="5"/>
  <c r="C768" i="5"/>
  <c r="V768" i="5" s="1"/>
  <c r="B768" i="5"/>
  <c r="S768" i="5" s="1"/>
  <c r="C767" i="5"/>
  <c r="B767" i="5"/>
  <c r="C766" i="5"/>
  <c r="V766" i="5" s="1"/>
  <c r="B766" i="5"/>
  <c r="T766" i="5" s="1"/>
  <c r="C765" i="5"/>
  <c r="V765" i="5" s="1"/>
  <c r="R765" i="5" s="1"/>
  <c r="B765" i="5"/>
  <c r="C764" i="5"/>
  <c r="V764" i="5" s="1"/>
  <c r="B764" i="5"/>
  <c r="C763" i="5"/>
  <c r="V763" i="5" s="1"/>
  <c r="R763" i="5" s="1"/>
  <c r="B763" i="5"/>
  <c r="C762" i="5"/>
  <c r="V762" i="5" s="1"/>
  <c r="B762" i="5"/>
  <c r="T762" i="5" s="1"/>
  <c r="C761" i="5"/>
  <c r="V761" i="5" s="1"/>
  <c r="R761" i="5" s="1"/>
  <c r="B761" i="5"/>
  <c r="C760" i="5"/>
  <c r="V760" i="5" s="1"/>
  <c r="B760" i="5"/>
  <c r="S760" i="5" s="1"/>
  <c r="C759" i="5"/>
  <c r="B759" i="5"/>
  <c r="C758" i="5"/>
  <c r="B758" i="5"/>
  <c r="T758" i="5" s="1"/>
  <c r="C757" i="5"/>
  <c r="V757" i="5" s="1"/>
  <c r="R757" i="5" s="1"/>
  <c r="B757" i="5"/>
  <c r="C756" i="5"/>
  <c r="V756" i="5" s="1"/>
  <c r="B756" i="5"/>
  <c r="C755" i="5"/>
  <c r="V755" i="5" s="1"/>
  <c r="R755" i="5" s="1"/>
  <c r="B755" i="5"/>
  <c r="C754" i="5"/>
  <c r="V754" i="5" s="1"/>
  <c r="B754" i="5"/>
  <c r="C753" i="5"/>
  <c r="V753" i="5" s="1"/>
  <c r="B753" i="5"/>
  <c r="C752" i="5"/>
  <c r="V752" i="5" s="1"/>
  <c r="B752" i="5"/>
  <c r="S752" i="5" s="1"/>
  <c r="C751" i="5"/>
  <c r="B751" i="5"/>
  <c r="C750" i="5"/>
  <c r="B750" i="5"/>
  <c r="S750" i="5" s="1"/>
  <c r="C749" i="5"/>
  <c r="V749" i="5" s="1"/>
  <c r="R749" i="5" s="1"/>
  <c r="B749" i="5"/>
  <c r="C748" i="5"/>
  <c r="V748" i="5" s="1"/>
  <c r="B748" i="5"/>
  <c r="S748" i="5" s="1"/>
  <c r="C747" i="5"/>
  <c r="V747" i="5" s="1"/>
  <c r="R747" i="5" s="1"/>
  <c r="B747" i="5"/>
  <c r="C746" i="5"/>
  <c r="B746" i="5"/>
  <c r="C745" i="5"/>
  <c r="V745" i="5" s="1"/>
  <c r="R745" i="5" s="1"/>
  <c r="B745" i="5"/>
  <c r="C744" i="5"/>
  <c r="V744" i="5" s="1"/>
  <c r="B744" i="5"/>
  <c r="S744" i="5" s="1"/>
  <c r="C743" i="5"/>
  <c r="V743" i="5" s="1"/>
  <c r="R743" i="5" s="1"/>
  <c r="B743" i="5"/>
  <c r="S743" i="5" s="1"/>
  <c r="C742" i="5"/>
  <c r="V742" i="5" s="1"/>
  <c r="B742" i="5"/>
  <c r="S742" i="5" s="1"/>
  <c r="C741" i="5"/>
  <c r="B741" i="5"/>
  <c r="C740" i="5"/>
  <c r="V740" i="5" s="1"/>
  <c r="B740" i="5"/>
  <c r="C739" i="5"/>
  <c r="V739" i="5" s="1"/>
  <c r="R739" i="5" s="1"/>
  <c r="B739" i="5"/>
  <c r="C738" i="5"/>
  <c r="B738" i="5"/>
  <c r="T738" i="5" s="1"/>
  <c r="C737" i="5"/>
  <c r="V737" i="5" s="1"/>
  <c r="R737" i="5" s="1"/>
  <c r="B737" i="5"/>
  <c r="C736" i="5"/>
  <c r="B736" i="5"/>
  <c r="S736" i="5" s="1"/>
  <c r="C735" i="5"/>
  <c r="V735" i="5" s="1"/>
  <c r="R735" i="5" s="1"/>
  <c r="B735" i="5"/>
  <c r="S735" i="5" s="1"/>
  <c r="C734" i="5"/>
  <c r="B734" i="5"/>
  <c r="T734" i="5" s="1"/>
  <c r="C733" i="5"/>
  <c r="B733" i="5"/>
  <c r="C732" i="5"/>
  <c r="V732" i="5" s="1"/>
  <c r="B732" i="5"/>
  <c r="S732" i="5" s="1"/>
  <c r="C731" i="5"/>
  <c r="V731" i="5" s="1"/>
  <c r="H731" i="5" s="1"/>
  <c r="B731" i="5"/>
  <c r="T731" i="5" s="1"/>
  <c r="C730" i="5"/>
  <c r="B730" i="5"/>
  <c r="C729" i="5"/>
  <c r="V729" i="5" s="1"/>
  <c r="B729" i="5"/>
  <c r="C728" i="5"/>
  <c r="V728" i="5" s="1"/>
  <c r="B728" i="5"/>
  <c r="S728" i="5" s="1"/>
  <c r="C727" i="5"/>
  <c r="V727" i="5" s="1"/>
  <c r="B727" i="5"/>
  <c r="T727" i="5" s="1"/>
  <c r="C726" i="5"/>
  <c r="V726" i="5" s="1"/>
  <c r="B726" i="5"/>
  <c r="T726" i="5" s="1"/>
  <c r="C725" i="5"/>
  <c r="V725" i="5" s="1"/>
  <c r="R725" i="5" s="1"/>
  <c r="B725" i="5"/>
  <c r="T725" i="5" s="1"/>
  <c r="C724" i="5"/>
  <c r="V724" i="5" s="1"/>
  <c r="B724" i="5"/>
  <c r="S724" i="5" s="1"/>
  <c r="C723" i="5"/>
  <c r="V723" i="5" s="1"/>
  <c r="R723" i="5" s="1"/>
  <c r="B723" i="5"/>
  <c r="T723" i="5" s="1"/>
  <c r="C722" i="5"/>
  <c r="B722" i="5"/>
  <c r="C721" i="5"/>
  <c r="V721" i="5" s="1"/>
  <c r="R721" i="5" s="1"/>
  <c r="B721" i="5"/>
  <c r="T721" i="5" s="1"/>
  <c r="C720" i="5"/>
  <c r="V720" i="5" s="1"/>
  <c r="B720" i="5"/>
  <c r="S720" i="5" s="1"/>
  <c r="C719" i="5"/>
  <c r="V719" i="5" s="1"/>
  <c r="R719" i="5" s="1"/>
  <c r="B719" i="5"/>
  <c r="T719" i="5" s="1"/>
  <c r="C718" i="5"/>
  <c r="V718" i="5" s="1"/>
  <c r="B718" i="5"/>
  <c r="T718" i="5" s="1"/>
  <c r="C717" i="5"/>
  <c r="V717" i="5" s="1"/>
  <c r="R717" i="5" s="1"/>
  <c r="B717" i="5"/>
  <c r="C716" i="5"/>
  <c r="V716" i="5" s="1"/>
  <c r="B716" i="5"/>
  <c r="S716" i="5" s="1"/>
  <c r="C715" i="5"/>
  <c r="V715" i="5" s="1"/>
  <c r="H715" i="5" s="1"/>
  <c r="B715" i="5"/>
  <c r="T715" i="5" s="1"/>
  <c r="C714" i="5"/>
  <c r="B714" i="5"/>
  <c r="S714" i="5" s="1"/>
  <c r="C713" i="5"/>
  <c r="V713" i="5" s="1"/>
  <c r="B713" i="5"/>
  <c r="T713" i="5" s="1"/>
  <c r="C712" i="5"/>
  <c r="V712" i="5" s="1"/>
  <c r="B712" i="5"/>
  <c r="S712" i="5" s="1"/>
  <c r="C711" i="5"/>
  <c r="V711" i="5" s="1"/>
  <c r="B711" i="5"/>
  <c r="T711" i="5" s="1"/>
  <c r="C710" i="5"/>
  <c r="V710" i="5" s="1"/>
  <c r="B710" i="5"/>
  <c r="T710" i="5" s="1"/>
  <c r="C709" i="5"/>
  <c r="V709" i="5" s="1"/>
  <c r="H709" i="5" s="1"/>
  <c r="B709" i="5"/>
  <c r="T709" i="5" s="1"/>
  <c r="C708" i="5"/>
  <c r="V708" i="5" s="1"/>
  <c r="B708" i="5"/>
  <c r="C707" i="5"/>
  <c r="V707" i="5" s="1"/>
  <c r="R707" i="5" s="1"/>
  <c r="B707" i="5"/>
  <c r="T707" i="5" s="1"/>
  <c r="C706" i="5"/>
  <c r="V706" i="5" s="1"/>
  <c r="B706" i="5"/>
  <c r="C705" i="5"/>
  <c r="V705" i="5" s="1"/>
  <c r="R705" i="5" s="1"/>
  <c r="B705" i="5"/>
  <c r="T705" i="5" s="1"/>
  <c r="C704" i="5"/>
  <c r="B704" i="5"/>
  <c r="S704" i="5" s="1"/>
  <c r="C703" i="5"/>
  <c r="V703" i="5" s="1"/>
  <c r="R703" i="5" s="1"/>
  <c r="B703" i="5"/>
  <c r="T703" i="5" s="1"/>
  <c r="C702" i="5"/>
  <c r="B702" i="5"/>
  <c r="T702" i="5" s="1"/>
  <c r="C701" i="5"/>
  <c r="B701" i="5"/>
  <c r="T701" i="5" s="1"/>
  <c r="C700" i="5"/>
  <c r="V700" i="5" s="1"/>
  <c r="B700" i="5"/>
  <c r="C699" i="5"/>
  <c r="V699" i="5" s="1"/>
  <c r="H699" i="5" s="1"/>
  <c r="B699" i="5"/>
  <c r="T699" i="5" s="1"/>
  <c r="C698" i="5"/>
  <c r="V698" i="5" s="1"/>
  <c r="B698" i="5"/>
  <c r="T698" i="5" s="1"/>
  <c r="C697" i="5"/>
  <c r="V697" i="5" s="1"/>
  <c r="B697" i="5"/>
  <c r="C696" i="5"/>
  <c r="B696" i="5"/>
  <c r="S696" i="5" s="1"/>
  <c r="C695" i="5"/>
  <c r="V695" i="5" s="1"/>
  <c r="B695" i="5"/>
  <c r="C694" i="5"/>
  <c r="B694" i="5"/>
  <c r="T694" i="5" s="1"/>
  <c r="C693" i="5"/>
  <c r="V693" i="5" s="1"/>
  <c r="H693" i="5" s="1"/>
  <c r="B693" i="5"/>
  <c r="T693" i="5" s="1"/>
  <c r="C692" i="5"/>
  <c r="V692" i="5" s="1"/>
  <c r="B692" i="5"/>
  <c r="S692" i="5" s="1"/>
  <c r="C691" i="5"/>
  <c r="V691" i="5" s="1"/>
  <c r="R691" i="5" s="1"/>
  <c r="B691" i="5"/>
  <c r="T691" i="5" s="1"/>
  <c r="C690" i="5"/>
  <c r="V690" i="5" s="1"/>
  <c r="B690" i="5"/>
  <c r="T690" i="5" s="1"/>
  <c r="C689" i="5"/>
  <c r="V689" i="5" s="1"/>
  <c r="R689" i="5" s="1"/>
  <c r="B689" i="5"/>
  <c r="T689" i="5" s="1"/>
  <c r="C688" i="5"/>
  <c r="V688" i="5" s="1"/>
  <c r="B688" i="5"/>
  <c r="C687" i="5"/>
  <c r="B687" i="5"/>
  <c r="T687" i="5" s="1"/>
  <c r="C686" i="5"/>
  <c r="V686" i="5" s="1"/>
  <c r="B686" i="5"/>
  <c r="T686" i="5" s="1"/>
  <c r="C685" i="5"/>
  <c r="V685" i="5" s="1"/>
  <c r="B685" i="5"/>
  <c r="T685" i="5" s="1"/>
  <c r="C684" i="5"/>
  <c r="V684" i="5" s="1"/>
  <c r="R684" i="5" s="1"/>
  <c r="B684" i="5"/>
  <c r="S684" i="5" s="1"/>
  <c r="C683" i="5"/>
  <c r="V683" i="5" s="1"/>
  <c r="B683" i="5"/>
  <c r="T683" i="5" s="1"/>
  <c r="C682" i="5"/>
  <c r="V682" i="5" s="1"/>
  <c r="B682" i="5"/>
  <c r="C681" i="5"/>
  <c r="V681" i="5" s="1"/>
  <c r="R681" i="5" s="1"/>
  <c r="B681" i="5"/>
  <c r="T681" i="5" s="1"/>
  <c r="C680" i="5"/>
  <c r="B680" i="5"/>
  <c r="S680" i="5" s="1"/>
  <c r="C679" i="5"/>
  <c r="B679" i="5"/>
  <c r="T679" i="5" s="1"/>
  <c r="C678" i="5"/>
  <c r="V678" i="5" s="1"/>
  <c r="B678" i="5"/>
  <c r="T678" i="5" s="1"/>
  <c r="C677" i="5"/>
  <c r="V677" i="5" s="1"/>
  <c r="B677" i="5"/>
  <c r="T677" i="5" s="1"/>
  <c r="C676" i="5"/>
  <c r="V676" i="5" s="1"/>
  <c r="B676" i="5"/>
  <c r="S676" i="5" s="1"/>
  <c r="C675" i="5"/>
  <c r="V675" i="5" s="1"/>
  <c r="B675" i="5"/>
  <c r="T675" i="5" s="1"/>
  <c r="C674" i="5"/>
  <c r="V674" i="5" s="1"/>
  <c r="B674" i="5"/>
  <c r="C673" i="5"/>
  <c r="V673" i="5" s="1"/>
  <c r="R673" i="5" s="1"/>
  <c r="B673" i="5"/>
  <c r="T673" i="5" s="1"/>
  <c r="C672" i="5"/>
  <c r="V672" i="5" s="1"/>
  <c r="R672" i="5" s="1"/>
  <c r="B672" i="5"/>
  <c r="S672" i="5" s="1"/>
  <c r="C671" i="5"/>
  <c r="B671" i="5"/>
  <c r="T671" i="5" s="1"/>
  <c r="C670" i="5"/>
  <c r="V670" i="5" s="1"/>
  <c r="B670" i="5"/>
  <c r="T670" i="5" s="1"/>
  <c r="C669" i="5"/>
  <c r="V669" i="5" s="1"/>
  <c r="B669" i="5"/>
  <c r="T669" i="5" s="1"/>
  <c r="C668" i="5"/>
  <c r="B668" i="5"/>
  <c r="S668" i="5" s="1"/>
  <c r="C667" i="5"/>
  <c r="V667" i="5" s="1"/>
  <c r="B667" i="5"/>
  <c r="T667" i="5" s="1"/>
  <c r="C666" i="5"/>
  <c r="V666" i="5" s="1"/>
  <c r="B666" i="5"/>
  <c r="T666" i="5" s="1"/>
  <c r="C665" i="5"/>
  <c r="V665" i="5" s="1"/>
  <c r="B665" i="5"/>
  <c r="T665" i="5" s="1"/>
  <c r="C664" i="5"/>
  <c r="B664" i="5"/>
  <c r="S664" i="5" s="1"/>
  <c r="C663" i="5"/>
  <c r="B663" i="5"/>
  <c r="T663" i="5" s="1"/>
  <c r="C662" i="5"/>
  <c r="B662" i="5"/>
  <c r="S662" i="5" s="1"/>
  <c r="C661" i="5"/>
  <c r="B661" i="5"/>
  <c r="C660" i="5"/>
  <c r="V660" i="5" s="1"/>
  <c r="X660" i="5" s="1"/>
  <c r="B660" i="5"/>
  <c r="T660" i="5" s="1"/>
  <c r="C659" i="5"/>
  <c r="B659" i="5"/>
  <c r="T659" i="5" s="1"/>
  <c r="C658" i="5"/>
  <c r="V658" i="5" s="1"/>
  <c r="B658" i="5"/>
  <c r="C657" i="5"/>
  <c r="B657" i="5"/>
  <c r="T657" i="5" s="1"/>
  <c r="C656" i="5"/>
  <c r="B656" i="5"/>
  <c r="T656" i="5" s="1"/>
  <c r="C655" i="5"/>
  <c r="B655" i="5"/>
  <c r="T655" i="5" s="1"/>
  <c r="C654" i="5"/>
  <c r="B654" i="5"/>
  <c r="C653" i="5"/>
  <c r="B653" i="5"/>
  <c r="C652" i="5"/>
  <c r="V652" i="5" s="1"/>
  <c r="X652" i="5" s="1"/>
  <c r="B652" i="5"/>
  <c r="T652" i="5" s="1"/>
  <c r="C651" i="5"/>
  <c r="B651" i="5"/>
  <c r="T651" i="5" s="1"/>
  <c r="C650" i="5"/>
  <c r="V650" i="5" s="1"/>
  <c r="B650" i="5"/>
  <c r="C649" i="5"/>
  <c r="B649" i="5"/>
  <c r="T649" i="5" s="1"/>
  <c r="C648" i="5"/>
  <c r="B648" i="5"/>
  <c r="T648" i="5" s="1"/>
  <c r="C647" i="5"/>
  <c r="B647" i="5"/>
  <c r="T647" i="5" s="1"/>
  <c r="C646" i="5"/>
  <c r="B646" i="5"/>
  <c r="C645" i="5"/>
  <c r="B645" i="5"/>
  <c r="C644" i="5"/>
  <c r="V644" i="5" s="1"/>
  <c r="B644" i="5"/>
  <c r="T644" i="5" s="1"/>
  <c r="C643" i="5"/>
  <c r="B643" i="5"/>
  <c r="T643" i="5" s="1"/>
  <c r="C642" i="5"/>
  <c r="V642" i="5" s="1"/>
  <c r="X642" i="5" s="1"/>
  <c r="B642" i="5"/>
  <c r="C641" i="5"/>
  <c r="B641" i="5"/>
  <c r="S641" i="5" s="1"/>
  <c r="C640" i="5"/>
  <c r="V640" i="5" s="1"/>
  <c r="B640" i="5"/>
  <c r="T640" i="5" s="1"/>
  <c r="C639" i="5"/>
  <c r="B639" i="5"/>
  <c r="C638" i="5"/>
  <c r="V638" i="5" s="1"/>
  <c r="B638" i="5"/>
  <c r="C637" i="5"/>
  <c r="B637" i="5"/>
  <c r="T637" i="5" s="1"/>
  <c r="C636" i="5"/>
  <c r="V636" i="5" s="1"/>
  <c r="B636" i="5"/>
  <c r="T636" i="5" s="1"/>
  <c r="C635" i="5"/>
  <c r="B635" i="5"/>
  <c r="T635" i="5" s="1"/>
  <c r="C634" i="5"/>
  <c r="B634" i="5"/>
  <c r="C633" i="5"/>
  <c r="B633" i="5"/>
  <c r="C632" i="5"/>
  <c r="B632" i="5"/>
  <c r="T632" i="5" s="1"/>
  <c r="C631" i="5"/>
  <c r="B631" i="5"/>
  <c r="C630" i="5"/>
  <c r="V630" i="5" s="1"/>
  <c r="B630" i="5"/>
  <c r="C629" i="5"/>
  <c r="B629" i="5"/>
  <c r="S629" i="5" s="1"/>
  <c r="C628" i="5"/>
  <c r="B628" i="5"/>
  <c r="T628" i="5" s="1"/>
  <c r="C627" i="5"/>
  <c r="B627" i="5"/>
  <c r="T627" i="5" s="1"/>
  <c r="C626" i="5"/>
  <c r="V626" i="5" s="1"/>
  <c r="B626" i="5"/>
  <c r="C625" i="5"/>
  <c r="B625" i="5"/>
  <c r="C624" i="5"/>
  <c r="B624" i="5"/>
  <c r="T624" i="5" s="1"/>
  <c r="C623" i="5"/>
  <c r="B623" i="5"/>
  <c r="T623" i="5" s="1"/>
  <c r="C622" i="5"/>
  <c r="V622" i="5" s="1"/>
  <c r="B622" i="5"/>
  <c r="C621" i="5"/>
  <c r="B621" i="5"/>
  <c r="T621" i="5" s="1"/>
  <c r="C620" i="5"/>
  <c r="V620" i="5" s="1"/>
  <c r="B620" i="5"/>
  <c r="T620" i="5" s="1"/>
  <c r="C619" i="5"/>
  <c r="B619" i="5"/>
  <c r="T619" i="5" s="1"/>
  <c r="C618" i="5"/>
  <c r="B618" i="5"/>
  <c r="C617" i="5"/>
  <c r="B617" i="5"/>
  <c r="T617" i="5" s="1"/>
  <c r="C616" i="5"/>
  <c r="B616" i="5"/>
  <c r="T616" i="5" s="1"/>
  <c r="C615" i="5"/>
  <c r="B615" i="5"/>
  <c r="S615" i="5" s="1"/>
  <c r="C614" i="5"/>
  <c r="V614" i="5" s="1"/>
  <c r="B614" i="5"/>
  <c r="C613" i="5"/>
  <c r="B613" i="5"/>
  <c r="T613" i="5" s="1"/>
  <c r="C612" i="5"/>
  <c r="V612" i="5" s="1"/>
  <c r="B612" i="5"/>
  <c r="T612" i="5" s="1"/>
  <c r="C611" i="5"/>
  <c r="B611" i="5"/>
  <c r="T611" i="5" s="1"/>
  <c r="C610" i="5"/>
  <c r="V610" i="5" s="1"/>
  <c r="B610" i="5"/>
  <c r="C609" i="5"/>
  <c r="B609" i="5"/>
  <c r="T609" i="5" s="1"/>
  <c r="C608" i="5"/>
  <c r="V608" i="5" s="1"/>
  <c r="B608" i="5"/>
  <c r="T608" i="5" s="1"/>
  <c r="C607" i="5"/>
  <c r="B607" i="5"/>
  <c r="C606" i="5"/>
  <c r="V606" i="5" s="1"/>
  <c r="B606" i="5"/>
  <c r="C605" i="5"/>
  <c r="B605" i="5"/>
  <c r="T605" i="5" s="1"/>
  <c r="C604" i="5"/>
  <c r="V604" i="5" s="1"/>
  <c r="B604" i="5"/>
  <c r="T604" i="5" s="1"/>
  <c r="C603" i="5"/>
  <c r="B603" i="5"/>
  <c r="C602" i="5"/>
  <c r="V602" i="5" s="1"/>
  <c r="B602" i="5"/>
  <c r="C601" i="5"/>
  <c r="B601" i="5"/>
  <c r="T601" i="5" s="1"/>
  <c r="C600" i="5"/>
  <c r="V600" i="5" s="1"/>
  <c r="B600" i="5"/>
  <c r="T600" i="5" s="1"/>
  <c r="C599" i="5"/>
  <c r="B599" i="5"/>
  <c r="S599" i="5" s="1"/>
  <c r="C598" i="5"/>
  <c r="V598" i="5" s="1"/>
  <c r="B598" i="5"/>
  <c r="C597" i="5"/>
  <c r="B597" i="5"/>
  <c r="T597" i="5" s="1"/>
  <c r="C596" i="5"/>
  <c r="V596" i="5" s="1"/>
  <c r="B596" i="5"/>
  <c r="T596" i="5" s="1"/>
  <c r="C595" i="5"/>
  <c r="C594" i="5"/>
  <c r="V594" i="5" s="1"/>
  <c r="V590" i="5"/>
  <c r="V588" i="5"/>
  <c r="T588" i="5" s="1"/>
  <c r="V582" i="5"/>
  <c r="V578" i="5"/>
  <c r="V574" i="5"/>
  <c r="V570" i="5"/>
  <c r="V568" i="5"/>
  <c r="V566" i="5"/>
  <c r="V556" i="5"/>
  <c r="V554" i="5"/>
  <c r="R554" i="5" s="1"/>
  <c r="V552" i="5"/>
  <c r="V550" i="5"/>
  <c r="V548" i="5"/>
  <c r="V547" i="5"/>
  <c r="V544" i="5"/>
  <c r="V543" i="5"/>
  <c r="V542" i="5"/>
  <c r="R542" i="5" s="1"/>
  <c r="V539" i="5"/>
  <c r="V536" i="5"/>
  <c r="V535" i="5"/>
  <c r="V534" i="5"/>
  <c r="R534" i="5" s="1"/>
  <c r="V532" i="5"/>
  <c r="R532" i="5" s="1"/>
  <c r="V531" i="5"/>
  <c r="V530" i="5"/>
  <c r="R530" i="5" s="1"/>
  <c r="V528" i="5"/>
  <c r="V527" i="5"/>
  <c r="V526" i="5"/>
  <c r="V524" i="5"/>
  <c r="V523" i="5"/>
  <c r="V520" i="5"/>
  <c r="V519" i="5"/>
  <c r="V516" i="5"/>
  <c r="V515" i="5"/>
  <c r="V514" i="5"/>
  <c r="R514" i="5" s="1"/>
  <c r="V512" i="5"/>
  <c r="H512" i="5" s="1"/>
  <c r="V511" i="5"/>
  <c r="H511" i="5" s="1"/>
  <c r="V510" i="5"/>
  <c r="V507" i="5"/>
  <c r="V504" i="5"/>
  <c r="V503" i="5"/>
  <c r="V500" i="5"/>
  <c r="V499" i="5"/>
  <c r="V498" i="5"/>
  <c r="R498" i="5" s="1"/>
  <c r="V496" i="5"/>
  <c r="V495" i="5"/>
  <c r="V494" i="5"/>
  <c r="V492" i="5"/>
  <c r="V491" i="5"/>
  <c r="V488" i="5"/>
  <c r="V487" i="5"/>
  <c r="V484" i="5"/>
  <c r="R484" i="5" s="1"/>
  <c r="V483" i="5"/>
  <c r="V482" i="5"/>
  <c r="R482" i="5" s="1"/>
  <c r="V479" i="5"/>
  <c r="V478" i="5"/>
  <c r="V476" i="5"/>
  <c r="V475" i="5"/>
  <c r="V472" i="5"/>
  <c r="V471" i="5"/>
  <c r="V468" i="5"/>
  <c r="R468" i="5" s="1"/>
  <c r="V467" i="5"/>
  <c r="V466" i="5"/>
  <c r="R466" i="5" s="1"/>
  <c r="V464" i="5"/>
  <c r="H464" i="5" s="1"/>
  <c r="V463" i="5"/>
  <c r="V462" i="5"/>
  <c r="V460" i="5"/>
  <c r="R460" i="5" s="1"/>
  <c r="V455" i="5"/>
  <c r="V454" i="5"/>
  <c r="V452" i="5"/>
  <c r="V448" i="5"/>
  <c r="V445" i="5"/>
  <c r="V443" i="5"/>
  <c r="V441" i="5"/>
  <c r="H441" i="5" s="1"/>
  <c r="V440" i="5"/>
  <c r="V439" i="5"/>
  <c r="V437" i="5"/>
  <c r="V436" i="5"/>
  <c r="V435" i="5"/>
  <c r="V433" i="5"/>
  <c r="V432" i="5"/>
  <c r="V429" i="5"/>
  <c r="V428" i="5"/>
  <c r="V425" i="5"/>
  <c r="R425" i="5" s="1"/>
  <c r="V424" i="5"/>
  <c r="R424" i="5" s="1"/>
  <c r="V421" i="5"/>
  <c r="X421" i="5" s="1"/>
  <c r="V420" i="5"/>
  <c r="V417" i="5"/>
  <c r="R417" i="5" s="1"/>
  <c r="V416" i="5"/>
  <c r="R416" i="5" s="1"/>
  <c r="V413" i="5"/>
  <c r="V412" i="5"/>
  <c r="V409" i="5"/>
  <c r="R409" i="5" s="1"/>
  <c r="V408" i="5"/>
  <c r="R408" i="5" s="1"/>
  <c r="V405" i="5"/>
  <c r="V404" i="5"/>
  <c r="V401" i="5"/>
  <c r="R401" i="5" s="1"/>
  <c r="V400" i="5"/>
  <c r="R400" i="5" s="1"/>
  <c r="V397" i="5"/>
  <c r="V396" i="5"/>
  <c r="V393" i="5"/>
  <c r="V392" i="5"/>
  <c r="R392" i="5" s="1"/>
  <c r="V389" i="5"/>
  <c r="V388" i="5"/>
  <c r="V385" i="5"/>
  <c r="V384" i="5"/>
  <c r="R384" i="5" s="1"/>
  <c r="V383" i="5"/>
  <c r="V381" i="5"/>
  <c r="V380" i="5"/>
  <c r="V377" i="5"/>
  <c r="V376" i="5"/>
  <c r="V373" i="5"/>
  <c r="V372" i="5"/>
  <c r="V371" i="5"/>
  <c r="V369" i="5"/>
  <c r="V368" i="5"/>
  <c r="V367" i="5"/>
  <c r="V365" i="5"/>
  <c r="V364" i="5"/>
  <c r="V361" i="5"/>
  <c r="X361" i="5" s="1"/>
  <c r="V360" i="5"/>
  <c r="V357" i="5"/>
  <c r="V356" i="5"/>
  <c r="V355" i="5"/>
  <c r="V353" i="5"/>
  <c r="R353" i="5" s="1"/>
  <c r="V352" i="5"/>
  <c r="V348" i="5"/>
  <c r="V347" i="5"/>
  <c r="V345" i="5"/>
  <c r="V344" i="5"/>
  <c r="V341" i="5"/>
  <c r="V337" i="5"/>
  <c r="V336" i="5"/>
  <c r="V335" i="5"/>
  <c r="V333" i="5"/>
  <c r="V332" i="5"/>
  <c r="V331" i="5"/>
  <c r="V329" i="5"/>
  <c r="V328" i="5"/>
  <c r="V327" i="5"/>
  <c r="V324" i="5"/>
  <c r="V323" i="5"/>
  <c r="V322" i="5"/>
  <c r="V320" i="5"/>
  <c r="V318" i="5"/>
  <c r="V317" i="5"/>
  <c r="V316" i="5"/>
  <c r="V314" i="5"/>
  <c r="V313" i="5"/>
  <c r="V311" i="5"/>
  <c r="V310" i="5"/>
  <c r="V309" i="5"/>
  <c r="V307" i="5"/>
  <c r="V305" i="5"/>
  <c r="V303" i="5"/>
  <c r="V302" i="5"/>
  <c r="V300" i="5"/>
  <c r="V297" i="5"/>
  <c r="V296" i="5"/>
  <c r="V295" i="5"/>
  <c r="V293" i="5"/>
  <c r="V292" i="5"/>
  <c r="V289" i="5"/>
  <c r="V288" i="5"/>
  <c r="V285" i="5"/>
  <c r="V283" i="5"/>
  <c r="V280" i="5"/>
  <c r="V279" i="5"/>
  <c r="V277" i="5"/>
  <c r="V276" i="5"/>
  <c r="V272" i="5"/>
  <c r="V269" i="5"/>
  <c r="V268" i="5"/>
  <c r="V267" i="5"/>
  <c r="V265" i="5"/>
  <c r="V264" i="5"/>
  <c r="V263" i="5"/>
  <c r="V261" i="5"/>
  <c r="V260" i="5"/>
  <c r="V257" i="5"/>
  <c r="V253" i="5"/>
  <c r="V252" i="5"/>
  <c r="V251" i="5"/>
  <c r="V249" i="5"/>
  <c r="V248" i="5"/>
  <c r="V245" i="5"/>
  <c r="V244" i="5"/>
  <c r="V242" i="5"/>
  <c r="V241" i="5"/>
  <c r="V240" i="5"/>
  <c r="V237" i="5"/>
  <c r="V236" i="5"/>
  <c r="V233" i="5"/>
  <c r="V232" i="5"/>
  <c r="V230" i="5"/>
  <c r="V229" i="5"/>
  <c r="V228" i="5"/>
  <c r="R228" i="5" s="1"/>
  <c r="V226" i="5"/>
  <c r="V225" i="5"/>
  <c r="V224" i="5"/>
  <c r="V222" i="5"/>
  <c r="V221" i="5"/>
  <c r="V219" i="5"/>
  <c r="V218" i="5"/>
  <c r="V216" i="5"/>
  <c r="R216" i="5" s="1"/>
  <c r="V215" i="5"/>
  <c r="V214" i="5"/>
  <c r="V211" i="5"/>
  <c r="V210" i="5"/>
  <c r="X210" i="5" s="1"/>
  <c r="V207" i="5"/>
  <c r="X207" i="5" s="1"/>
  <c r="V204" i="5"/>
  <c r="V203" i="5"/>
  <c r="R203" i="5" s="1"/>
  <c r="V201" i="5"/>
  <c r="V200" i="5"/>
  <c r="V197" i="5"/>
  <c r="V196" i="5"/>
  <c r="V195" i="5"/>
  <c r="V193" i="5"/>
  <c r="V191" i="5"/>
  <c r="V188" i="5"/>
  <c r="X188" i="5" s="1"/>
  <c r="V186" i="5"/>
  <c r="V185" i="5"/>
  <c r="V184" i="5"/>
  <c r="R184" i="5" s="1"/>
  <c r="V182" i="5"/>
  <c r="V181" i="5"/>
  <c r="V180" i="5"/>
  <c r="V178" i="5"/>
  <c r="V177" i="5"/>
  <c r="V176" i="5"/>
  <c r="V173" i="5"/>
  <c r="V172" i="5"/>
  <c r="V170" i="5"/>
  <c r="V169" i="5"/>
  <c r="V168" i="5"/>
  <c r="V166" i="5"/>
  <c r="V165" i="5"/>
  <c r="V164" i="5"/>
  <c r="V161" i="5"/>
  <c r="V160" i="5"/>
  <c r="V158" i="5"/>
  <c r="V157" i="5"/>
  <c r="V156" i="5"/>
  <c r="R156" i="5" s="1"/>
  <c r="V154" i="5"/>
  <c r="V153" i="5"/>
  <c r="V152" i="5"/>
  <c r="R152" i="5" s="1"/>
  <c r="V149" i="5"/>
  <c r="X149" i="5" s="1"/>
  <c r="V148" i="5"/>
  <c r="V146" i="5"/>
  <c r="V145" i="5"/>
  <c r="V144" i="5"/>
  <c r="V142" i="5"/>
  <c r="V141" i="5"/>
  <c r="V140" i="5"/>
  <c r="R140" i="5" s="1"/>
  <c r="V138" i="5"/>
  <c r="V137" i="5"/>
  <c r="V136" i="5"/>
  <c r="R136" i="5" s="1"/>
  <c r="V134" i="5"/>
  <c r="V133" i="5"/>
  <c r="V132" i="5"/>
  <c r="V130" i="5"/>
  <c r="V129" i="5"/>
  <c r="V128" i="5"/>
  <c r="V126" i="5"/>
  <c r="V125" i="5"/>
  <c r="V124" i="5"/>
  <c r="V122" i="5"/>
  <c r="X122" i="5" s="1"/>
  <c r="V121" i="5"/>
  <c r="V120" i="5"/>
  <c r="R120" i="5" s="1"/>
  <c r="V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58" i="5"/>
  <c r="S74" i="5"/>
  <c r="S210" i="5"/>
  <c r="S42" i="5"/>
  <c r="R248" i="5" l="1"/>
  <c r="R320" i="5"/>
  <c r="X263" i="5"/>
  <c r="R277" i="5"/>
  <c r="R305" i="5"/>
  <c r="R324" i="5"/>
  <c r="R249" i="5"/>
  <c r="R257" i="5"/>
  <c r="R323" i="5"/>
  <c r="X251" i="5"/>
  <c r="X265" i="5"/>
  <c r="S1999" i="5"/>
  <c r="T1391" i="5"/>
  <c r="AB1608" i="5"/>
  <c r="S1754" i="5"/>
  <c r="T1765" i="5"/>
  <c r="T1228" i="5"/>
  <c r="T1503" i="5"/>
  <c r="S1461" i="5"/>
  <c r="AB2449" i="5"/>
  <c r="AB704" i="5"/>
  <c r="T1608" i="5"/>
  <c r="T2172" i="5"/>
  <c r="AB825" i="5"/>
  <c r="AB1741" i="5"/>
  <c r="AB842" i="5"/>
  <c r="T1475" i="5"/>
  <c r="AB536" i="5"/>
  <c r="AB1675" i="5"/>
  <c r="AB1715" i="5"/>
  <c r="AB2072" i="5"/>
  <c r="AB394" i="5"/>
  <c r="R464" i="5"/>
  <c r="AB563" i="5"/>
  <c r="AB658" i="5"/>
  <c r="T1082" i="5"/>
  <c r="AB1277" i="5"/>
  <c r="T1419" i="5"/>
  <c r="AB1447" i="5"/>
  <c r="T1659" i="5"/>
  <c r="S2022" i="5"/>
  <c r="S837" i="5"/>
  <c r="X1463" i="5"/>
  <c r="T2301" i="5"/>
  <c r="AB2397" i="5"/>
  <c r="S762" i="5"/>
  <c r="S1382" i="5"/>
  <c r="AB1550" i="5"/>
  <c r="AB1578" i="5"/>
  <c r="T1668" i="5"/>
  <c r="T2147" i="5"/>
  <c r="T668" i="5"/>
  <c r="S842" i="5"/>
  <c r="AB1006" i="5"/>
  <c r="AB472" i="5"/>
  <c r="AB578" i="5"/>
  <c r="AB614" i="5"/>
  <c r="T629" i="5"/>
  <c r="AB1385" i="5"/>
  <c r="S2124" i="5"/>
  <c r="AB315" i="5"/>
  <c r="AB886" i="5"/>
  <c r="AB1055" i="5"/>
  <c r="AB1798" i="5"/>
  <c r="AB430" i="5"/>
  <c r="AB434" i="5"/>
  <c r="AB465" i="5"/>
  <c r="AB627" i="5"/>
  <c r="AB1421" i="5"/>
  <c r="S1580" i="5"/>
  <c r="T1798" i="5"/>
  <c r="AB2386" i="5"/>
  <c r="T1062" i="5"/>
  <c r="S1732" i="5"/>
  <c r="T1867" i="5"/>
  <c r="S2412" i="5"/>
  <c r="T772" i="5"/>
  <c r="S902" i="5"/>
  <c r="S984" i="5"/>
  <c r="AB1099" i="5"/>
  <c r="AB1337" i="5"/>
  <c r="T2044" i="5"/>
  <c r="T2232" i="5"/>
  <c r="T2117" i="5"/>
  <c r="S887" i="5"/>
  <c r="S1449" i="5"/>
  <c r="S2052" i="5"/>
  <c r="AB293" i="5"/>
  <c r="AB1124" i="5"/>
  <c r="AB1656" i="5"/>
  <c r="S1738" i="5"/>
  <c r="AB2053" i="5"/>
  <c r="AB2057" i="5"/>
  <c r="R512" i="5"/>
  <c r="R86" i="5"/>
  <c r="AB332" i="5"/>
  <c r="T784" i="5"/>
  <c r="AB1063" i="5"/>
  <c r="AB1094" i="5"/>
  <c r="T1656" i="5"/>
  <c r="T1725" i="5"/>
  <c r="S1883" i="5"/>
  <c r="T1951" i="5"/>
  <c r="T2405" i="5"/>
  <c r="AB2464" i="5"/>
  <c r="H2483" i="5"/>
  <c r="AB163" i="5"/>
  <c r="X389" i="5"/>
  <c r="T696" i="5"/>
  <c r="S864" i="5"/>
  <c r="S883" i="5"/>
  <c r="AB887" i="5"/>
  <c r="S890" i="5"/>
  <c r="S909" i="5"/>
  <c r="S924" i="5"/>
  <c r="T1117" i="5"/>
  <c r="S1148" i="5"/>
  <c r="T1267" i="5"/>
  <c r="T1305" i="5"/>
  <c r="T1376" i="5"/>
  <c r="T1463" i="5"/>
  <c r="T1544" i="5"/>
  <c r="AB1633" i="5"/>
  <c r="S1819" i="5"/>
  <c r="AB1917" i="5"/>
  <c r="AB1971" i="5"/>
  <c r="T2111" i="5"/>
  <c r="H2186" i="5"/>
  <c r="AB2303" i="5"/>
  <c r="S2314" i="5"/>
  <c r="T2321" i="5"/>
  <c r="AB2402" i="5"/>
  <c r="T2464" i="5"/>
  <c r="AB368" i="5"/>
  <c r="AB477" i="5"/>
  <c r="AB571" i="5"/>
  <c r="S643" i="5"/>
  <c r="AB1261" i="5"/>
  <c r="T1336" i="5"/>
  <c r="T1398" i="5"/>
  <c r="S1439" i="5"/>
  <c r="S1746" i="5"/>
  <c r="T1775" i="5"/>
  <c r="AB1790" i="5"/>
  <c r="S1805" i="5"/>
  <c r="S2031" i="5"/>
  <c r="T2115" i="5"/>
  <c r="S617" i="5"/>
  <c r="H1214" i="5"/>
  <c r="AB1577" i="5"/>
  <c r="S1680" i="5"/>
  <c r="S1733" i="5"/>
  <c r="S1736" i="5"/>
  <c r="S1750" i="5"/>
  <c r="T1779" i="5"/>
  <c r="T1839" i="5"/>
  <c r="T2003" i="5"/>
  <c r="S2006" i="5"/>
  <c r="AB501" i="5"/>
  <c r="AB591" i="5"/>
  <c r="S690" i="5"/>
  <c r="R881" i="5"/>
  <c r="S944" i="5"/>
  <c r="S1239" i="5"/>
  <c r="AB1292" i="5"/>
  <c r="T1299" i="5"/>
  <c r="AB1353" i="5"/>
  <c r="S1370" i="5"/>
  <c r="S1421" i="5"/>
  <c r="T1688" i="5"/>
  <c r="S1903" i="5"/>
  <c r="AB2055" i="5"/>
  <c r="AB2150" i="5"/>
  <c r="T2269" i="5"/>
  <c r="T2381" i="5"/>
  <c r="S2392" i="5"/>
  <c r="AB402" i="5"/>
  <c r="T599" i="5"/>
  <c r="S713" i="5"/>
  <c r="T809" i="5"/>
  <c r="AB956" i="5"/>
  <c r="AB1078" i="5"/>
  <c r="S1104" i="5"/>
  <c r="AB1212" i="5"/>
  <c r="S1250" i="5"/>
  <c r="T1296" i="5"/>
  <c r="T1360" i="5"/>
  <c r="T1459" i="5"/>
  <c r="S1501" i="5"/>
  <c r="S1523" i="5"/>
  <c r="S1624" i="5"/>
  <c r="S1712" i="5"/>
  <c r="T1731" i="5"/>
  <c r="T1769" i="5"/>
  <c r="AB1852" i="5"/>
  <c r="S1942" i="5"/>
  <c r="AB1954" i="5"/>
  <c r="T2116" i="5"/>
  <c r="T2250" i="5"/>
  <c r="AB2301" i="5"/>
  <c r="AB2389" i="5"/>
  <c r="AB2447" i="5"/>
  <c r="S710" i="5"/>
  <c r="H717" i="5"/>
  <c r="T813" i="5"/>
  <c r="S995" i="5"/>
  <c r="T1243" i="5"/>
  <c r="T1273" i="5"/>
  <c r="T1311" i="5"/>
  <c r="AB1361" i="5"/>
  <c r="H1411" i="5"/>
  <c r="AB1582" i="5"/>
  <c r="AB1594" i="5"/>
  <c r="S1734" i="5"/>
  <c r="AB2045" i="5"/>
  <c r="S2196" i="5"/>
  <c r="F20" i="6"/>
  <c r="F21" i="6"/>
  <c r="X1737" i="5"/>
  <c r="H1737" i="5"/>
  <c r="X75" i="5"/>
  <c r="R70" i="5"/>
  <c r="AB348" i="5"/>
  <c r="R472" i="5"/>
  <c r="H1162" i="5"/>
  <c r="AB1296" i="5"/>
  <c r="V2045" i="5"/>
  <c r="X2045" i="5" s="1"/>
  <c r="AB2049" i="5"/>
  <c r="AB2136" i="5"/>
  <c r="H2458" i="5"/>
  <c r="X170" i="5"/>
  <c r="AB194" i="5"/>
  <c r="AB451" i="5"/>
  <c r="AB504" i="5"/>
  <c r="AB611" i="5"/>
  <c r="R715" i="5"/>
  <c r="H827" i="5"/>
  <c r="H1192" i="5"/>
  <c r="AB1737" i="5"/>
  <c r="H1997" i="5"/>
  <c r="H797" i="5"/>
  <c r="AB249" i="5"/>
  <c r="AB1149" i="5"/>
  <c r="AB1233" i="5"/>
  <c r="AB1257" i="5"/>
  <c r="AB1264" i="5"/>
  <c r="AB1301" i="5"/>
  <c r="AB1316" i="5"/>
  <c r="H1403" i="5"/>
  <c r="R1472" i="5"/>
  <c r="V1577" i="5"/>
  <c r="AB1899" i="5"/>
  <c r="AB2109" i="5"/>
  <c r="AB2257" i="5"/>
  <c r="H1234" i="5"/>
  <c r="H1427" i="5"/>
  <c r="V2326" i="5"/>
  <c r="X2326" i="5" s="1"/>
  <c r="V275" i="5"/>
  <c r="AB356" i="5"/>
  <c r="AB360" i="5"/>
  <c r="AB364" i="5"/>
  <c r="AB1042" i="5"/>
  <c r="H1866" i="5"/>
  <c r="AB2014" i="5"/>
  <c r="AB2379" i="5"/>
  <c r="AB226" i="5"/>
  <c r="AB822" i="5"/>
  <c r="AB967" i="5"/>
  <c r="AB1272" i="5"/>
  <c r="AB1439" i="5"/>
  <c r="AB2130" i="5"/>
  <c r="AB2073" i="5"/>
  <c r="AB326" i="5"/>
  <c r="AB453" i="5"/>
  <c r="AB457" i="5"/>
  <c r="AB650" i="5"/>
  <c r="AB1225" i="5"/>
  <c r="AB1515" i="5"/>
  <c r="AB1763" i="5"/>
  <c r="AB2037" i="5"/>
  <c r="AB2209" i="5"/>
  <c r="AB2213" i="5"/>
  <c r="AB2419" i="5"/>
  <c r="X2434" i="5"/>
  <c r="H924" i="5"/>
  <c r="R764" i="5"/>
  <c r="X764" i="5"/>
  <c r="R614" i="5"/>
  <c r="X596" i="5"/>
  <c r="R596" i="5"/>
  <c r="H1149" i="5"/>
  <c r="X1149" i="5"/>
  <c r="X766" i="5"/>
  <c r="R360" i="5"/>
  <c r="R295" i="5"/>
  <c r="T1289" i="5"/>
  <c r="S1289" i="5"/>
  <c r="AB1727" i="5"/>
  <c r="S1727" i="5"/>
  <c r="T1786" i="5"/>
  <c r="AB1786" i="5"/>
  <c r="R1893" i="5"/>
  <c r="H1893" i="5"/>
  <c r="R2442" i="5"/>
  <c r="AB30" i="5"/>
  <c r="AB125" i="5"/>
  <c r="AB422" i="5"/>
  <c r="AB443" i="5"/>
  <c r="AB582" i="5"/>
  <c r="S698" i="5"/>
  <c r="S701" i="5"/>
  <c r="T724" i="5"/>
  <c r="H737" i="5"/>
  <c r="AB778" i="5"/>
  <c r="S801" i="5"/>
  <c r="AB897" i="5"/>
  <c r="AB899" i="5"/>
  <c r="AB913" i="5"/>
  <c r="S1063" i="5"/>
  <c r="AB1079" i="5"/>
  <c r="S1111" i="5"/>
  <c r="T1128" i="5"/>
  <c r="AB1181" i="5"/>
  <c r="T1201" i="5"/>
  <c r="S1201" i="5"/>
  <c r="T1260" i="5"/>
  <c r="AB1260" i="5"/>
  <c r="S1260" i="5"/>
  <c r="R1504" i="5"/>
  <c r="S2424" i="5"/>
  <c r="T2424" i="5"/>
  <c r="T2198" i="5"/>
  <c r="S2198" i="5"/>
  <c r="S597" i="5"/>
  <c r="S734" i="5"/>
  <c r="T750" i="5"/>
  <c r="T768" i="5"/>
  <c r="S778" i="5"/>
  <c r="S822" i="5"/>
  <c r="S831" i="5"/>
  <c r="S899" i="5"/>
  <c r="S982" i="5"/>
  <c r="S996" i="5"/>
  <c r="S1095" i="5"/>
  <c r="S1145" i="5"/>
  <c r="T1294" i="5"/>
  <c r="S1294" i="5"/>
  <c r="T1851" i="5"/>
  <c r="S1851" i="5"/>
  <c r="H2009" i="5"/>
  <c r="S2253" i="5"/>
  <c r="T2253" i="5"/>
  <c r="X2373" i="5"/>
  <c r="AB24" i="5"/>
  <c r="R75" i="5"/>
  <c r="AB102" i="5"/>
  <c r="AB237" i="5"/>
  <c r="AB277" i="5"/>
  <c r="AB301" i="5"/>
  <c r="AB410" i="5"/>
  <c r="AB414" i="5"/>
  <c r="AB441" i="5"/>
  <c r="AB469" i="5"/>
  <c r="AB509" i="5"/>
  <c r="V576" i="5"/>
  <c r="AB598" i="5"/>
  <c r="AB617" i="5"/>
  <c r="AB668" i="5"/>
  <c r="S671" i="5"/>
  <c r="AB696" i="5"/>
  <c r="AB702" i="5"/>
  <c r="R731" i="5"/>
  <c r="T828" i="5"/>
  <c r="AB838" i="5"/>
  <c r="S859" i="5"/>
  <c r="S933" i="5"/>
  <c r="S943" i="5"/>
  <c r="AB948" i="5"/>
  <c r="S976" i="5"/>
  <c r="AB982" i="5"/>
  <c r="S1012" i="5"/>
  <c r="S1036" i="5"/>
  <c r="AB1066" i="5"/>
  <c r="S1099" i="5"/>
  <c r="AB1145" i="5"/>
  <c r="H1160" i="5"/>
  <c r="R1221" i="5"/>
  <c r="T1271" i="5"/>
  <c r="S1271" i="5"/>
  <c r="T1358" i="5"/>
  <c r="S1358" i="5"/>
  <c r="T1499" i="5"/>
  <c r="S1499" i="5"/>
  <c r="T1854" i="5"/>
  <c r="S1854" i="5"/>
  <c r="S876" i="5"/>
  <c r="S894" i="5"/>
  <c r="S921" i="5"/>
  <c r="S980" i="5"/>
  <c r="AB1026" i="5"/>
  <c r="S1070" i="5"/>
  <c r="T1119" i="5"/>
  <c r="S1129" i="5"/>
  <c r="S1247" i="5"/>
  <c r="T1247" i="5"/>
  <c r="T1291" i="5"/>
  <c r="S1291" i="5"/>
  <c r="X1328" i="5"/>
  <c r="H1328" i="5"/>
  <c r="T2152" i="5"/>
  <c r="S2152" i="5"/>
  <c r="V2181" i="5"/>
  <c r="T2467" i="5"/>
  <c r="S2467" i="5"/>
  <c r="X169" i="5"/>
  <c r="AB215" i="5"/>
  <c r="AB230" i="5"/>
  <c r="AB352" i="5"/>
  <c r="AB384" i="5"/>
  <c r="X397" i="5"/>
  <c r="AB426" i="5"/>
  <c r="X475" i="5"/>
  <c r="AB493" i="5"/>
  <c r="AB520" i="5"/>
  <c r="AB540" i="5"/>
  <c r="AB575" i="5"/>
  <c r="S655" i="5"/>
  <c r="AB694" i="5"/>
  <c r="AB829" i="5"/>
  <c r="S880" i="5"/>
  <c r="AB898" i="5"/>
  <c r="AB943" i="5"/>
  <c r="S956" i="5"/>
  <c r="AB1133" i="5"/>
  <c r="AB1161" i="5"/>
  <c r="S1268" i="5"/>
  <c r="T1268" i="5"/>
  <c r="V1419" i="5"/>
  <c r="T1628" i="5"/>
  <c r="S1628" i="5"/>
  <c r="S1777" i="5"/>
  <c r="AB1777" i="5"/>
  <c r="X2057" i="5"/>
  <c r="R2057" i="5"/>
  <c r="H2057" i="5"/>
  <c r="H2064" i="5"/>
  <c r="V2273" i="5"/>
  <c r="S2418" i="5"/>
  <c r="T2418" i="5"/>
  <c r="H2233" i="5"/>
  <c r="R38" i="5"/>
  <c r="AB106" i="5"/>
  <c r="S605" i="5"/>
  <c r="AB622" i="5"/>
  <c r="S659" i="5"/>
  <c r="T680" i="5"/>
  <c r="S694" i="5"/>
  <c r="S703" i="5"/>
  <c r="AB714" i="5"/>
  <c r="H723" i="5"/>
  <c r="S839" i="5"/>
  <c r="S860" i="5"/>
  <c r="S874" i="5"/>
  <c r="S889" i="5"/>
  <c r="S892" i="5"/>
  <c r="S898" i="5"/>
  <c r="S908" i="5"/>
  <c r="S1008" i="5"/>
  <c r="S1110" i="5"/>
  <c r="S1154" i="5"/>
  <c r="R1166" i="5"/>
  <c r="T1196" i="5"/>
  <c r="H1325" i="5"/>
  <c r="R1390" i="5"/>
  <c r="H1430" i="5"/>
  <c r="AB1455" i="5"/>
  <c r="T1455" i="5"/>
  <c r="S1455" i="5"/>
  <c r="V1665" i="5"/>
  <c r="X1665" i="5" s="1"/>
  <c r="AB1665" i="5"/>
  <c r="T1699" i="5"/>
  <c r="S1699" i="5"/>
  <c r="R1882" i="5"/>
  <c r="R1989" i="5"/>
  <c r="S2113" i="5"/>
  <c r="T2113" i="5"/>
  <c r="R2134" i="5"/>
  <c r="H2134" i="5"/>
  <c r="X59" i="5"/>
  <c r="X230" i="5"/>
  <c r="V259" i="5"/>
  <c r="X285" i="5"/>
  <c r="V540" i="5"/>
  <c r="AB610" i="5"/>
  <c r="AB643" i="5"/>
  <c r="AB653" i="5"/>
  <c r="S666" i="5"/>
  <c r="T714" i="5"/>
  <c r="T752" i="5"/>
  <c r="S817" i="5"/>
  <c r="S928" i="5"/>
  <c r="AB944" i="5"/>
  <c r="AB1082" i="5"/>
  <c r="S1088" i="5"/>
  <c r="S1094" i="5"/>
  <c r="V1124" i="5"/>
  <c r="V1511" i="5"/>
  <c r="AB1511" i="5"/>
  <c r="S1826" i="5"/>
  <c r="T1826" i="5"/>
  <c r="R1904" i="5"/>
  <c r="R2468" i="5"/>
  <c r="H2468" i="5"/>
  <c r="AB1358" i="5"/>
  <c r="AB1628" i="5"/>
  <c r="T1843" i="5"/>
  <c r="AB1927" i="5"/>
  <c r="S2050" i="5"/>
  <c r="S2058" i="5"/>
  <c r="S2068" i="5"/>
  <c r="AB2198" i="5"/>
  <c r="T2246" i="5"/>
  <c r="AB2276" i="5"/>
  <c r="S2282" i="5"/>
  <c r="T2285" i="5"/>
  <c r="AB2347" i="5"/>
  <c r="T2380" i="5"/>
  <c r="T2389" i="5"/>
  <c r="AB2418" i="5"/>
  <c r="AB1325" i="5"/>
  <c r="AB1413" i="5"/>
  <c r="AB1463" i="5"/>
  <c r="AB1641" i="5"/>
  <c r="AB1672" i="5"/>
  <c r="AB1755" i="5"/>
  <c r="R1890" i="5"/>
  <c r="AB1913" i="5"/>
  <c r="S2273" i="5"/>
  <c r="H2364" i="5"/>
  <c r="H2374" i="5"/>
  <c r="AB2390" i="5"/>
  <c r="X1225" i="5"/>
  <c r="S1303" i="5"/>
  <c r="T1320" i="5"/>
  <c r="S1413" i="5"/>
  <c r="AB1546" i="5"/>
  <c r="S1560" i="5"/>
  <c r="AB1625" i="5"/>
  <c r="T1632" i="5"/>
  <c r="T1648" i="5"/>
  <c r="S1672" i="5"/>
  <c r="AB1680" i="5"/>
  <c r="S1683" i="5"/>
  <c r="H1693" i="5"/>
  <c r="S1696" i="5"/>
  <c r="S1790" i="5"/>
  <c r="AB1807" i="5"/>
  <c r="S1809" i="5"/>
  <c r="V1826" i="5"/>
  <c r="R1826" i="5" s="1"/>
  <c r="S1880" i="5"/>
  <c r="S1888" i="5"/>
  <c r="S1927" i="5"/>
  <c r="V1987" i="5"/>
  <c r="S2083" i="5"/>
  <c r="T2132" i="5"/>
  <c r="AB2139" i="5"/>
  <c r="AB2153" i="5"/>
  <c r="AB2182" i="5"/>
  <c r="AB2186" i="5"/>
  <c r="AB2309" i="5"/>
  <c r="T1399" i="5"/>
  <c r="S1405" i="5"/>
  <c r="T1526" i="5"/>
  <c r="S1536" i="5"/>
  <c r="AB1557" i="5"/>
  <c r="AB1880" i="5"/>
  <c r="S1998" i="5"/>
  <c r="S2023" i="5"/>
  <c r="S2160" i="5"/>
  <c r="AB2180" i="5"/>
  <c r="T2182" i="5"/>
  <c r="T2208" i="5"/>
  <c r="S2238" i="5"/>
  <c r="T2261" i="5"/>
  <c r="AB2264" i="5"/>
  <c r="T2277" i="5"/>
  <c r="S2309" i="5"/>
  <c r="T2325" i="5"/>
  <c r="H2434" i="5"/>
  <c r="G2446" i="5"/>
  <c r="R2465" i="5"/>
  <c r="AB1245" i="5"/>
  <c r="AB1288" i="5"/>
  <c r="S1310" i="5"/>
  <c r="S1324" i="5"/>
  <c r="T1362" i="5"/>
  <c r="S1385" i="5"/>
  <c r="AB1405" i="5"/>
  <c r="X1451" i="5"/>
  <c r="AB1558" i="5"/>
  <c r="S1576" i="5"/>
  <c r="AB1684" i="5"/>
  <c r="AB1731" i="5"/>
  <c r="T1753" i="5"/>
  <c r="S1855" i="5"/>
  <c r="AB1887" i="5"/>
  <c r="S1990" i="5"/>
  <c r="H1993" i="5"/>
  <c r="H2008" i="5"/>
  <c r="AB2077" i="5"/>
  <c r="S2274" i="5"/>
  <c r="T2338" i="5"/>
  <c r="S2419" i="5"/>
  <c r="G2456" i="5"/>
  <c r="G2479" i="5"/>
  <c r="S1258" i="5"/>
  <c r="S1275" i="5"/>
  <c r="S1278" i="5"/>
  <c r="S1285" i="5"/>
  <c r="S1288" i="5"/>
  <c r="T1301" i="5"/>
  <c r="AB1324" i="5"/>
  <c r="T1411" i="5"/>
  <c r="S1616" i="5"/>
  <c r="V1649" i="5"/>
  <c r="X1649" i="5" s="1"/>
  <c r="S1684" i="5"/>
  <c r="S1700" i="5"/>
  <c r="T1745" i="5"/>
  <c r="S1778" i="5"/>
  <c r="T1781" i="5"/>
  <c r="S1827" i="5"/>
  <c r="AB1925" i="5"/>
  <c r="V1931" i="5"/>
  <c r="H1968" i="5"/>
  <c r="R1985" i="5"/>
  <c r="AB1991" i="5"/>
  <c r="X2001" i="5"/>
  <c r="AB2015" i="5"/>
  <c r="AB2044" i="5"/>
  <c r="T2091" i="5"/>
  <c r="T2136" i="5"/>
  <c r="T2168" i="5"/>
  <c r="R2174" i="5"/>
  <c r="AB2206" i="5"/>
  <c r="S2216" i="5"/>
  <c r="T2230" i="5"/>
  <c r="T2242" i="5"/>
  <c r="T2379" i="5"/>
  <c r="T2388" i="5"/>
  <c r="R2434" i="5"/>
  <c r="S2444" i="5"/>
  <c r="I2450" i="5"/>
  <c r="H1202" i="5"/>
  <c r="R1214" i="5"/>
  <c r="T1217" i="5"/>
  <c r="H1226" i="5"/>
  <c r="S1264" i="5"/>
  <c r="S1290" i="5"/>
  <c r="T1293" i="5"/>
  <c r="AB1322" i="5"/>
  <c r="AB1330" i="5"/>
  <c r="AB1376" i="5"/>
  <c r="T1454" i="5"/>
  <c r="X1535" i="5"/>
  <c r="AB1542" i="5"/>
  <c r="AB1566" i="5"/>
  <c r="AB1606" i="5"/>
  <c r="S1640" i="5"/>
  <c r="S1643" i="5"/>
  <c r="AB1716" i="5"/>
  <c r="AB1723" i="5"/>
  <c r="S1726" i="5"/>
  <c r="T1729" i="5"/>
  <c r="S1742" i="5"/>
  <c r="S1763" i="5"/>
  <c r="T1785" i="5"/>
  <c r="S1791" i="5"/>
  <c r="T1825" i="5"/>
  <c r="S1922" i="5"/>
  <c r="S1954" i="5"/>
  <c r="AB2047" i="5"/>
  <c r="AB2061" i="5"/>
  <c r="AB2082" i="5"/>
  <c r="AB2134" i="5"/>
  <c r="AB2217" i="5"/>
  <c r="H2298" i="5"/>
  <c r="AB2333" i="5"/>
  <c r="H2356" i="5"/>
  <c r="S2447" i="5"/>
  <c r="X25" i="5"/>
  <c r="R97" i="5"/>
  <c r="X97" i="5"/>
  <c r="X79" i="5"/>
  <c r="X47" i="5"/>
  <c r="R126" i="5"/>
  <c r="X126" i="5"/>
  <c r="V321" i="5"/>
  <c r="T879" i="5"/>
  <c r="AB879" i="5"/>
  <c r="S879" i="5"/>
  <c r="AB1847" i="5"/>
  <c r="T1847" i="5"/>
  <c r="S1847" i="5"/>
  <c r="R54" i="5"/>
  <c r="R74" i="5"/>
  <c r="V91" i="5"/>
  <c r="V187" i="5"/>
  <c r="R187" i="5" s="1"/>
  <c r="AB207" i="5"/>
  <c r="V238" i="5"/>
  <c r="V447" i="5"/>
  <c r="R447" i="5" s="1"/>
  <c r="T722" i="5"/>
  <c r="S722" i="5"/>
  <c r="R94" i="5"/>
  <c r="AB169" i="5"/>
  <c r="X436" i="5"/>
  <c r="H436" i="5"/>
  <c r="S1481" i="5"/>
  <c r="T1481" i="5"/>
  <c r="X26" i="5"/>
  <c r="X63" i="5"/>
  <c r="V102" i="5"/>
  <c r="V205" i="5"/>
  <c r="R232" i="5"/>
  <c r="X232" i="5"/>
  <c r="V256" i="5"/>
  <c r="AB256" i="5"/>
  <c r="AB292" i="5"/>
  <c r="R437" i="5"/>
  <c r="H437" i="5"/>
  <c r="X107" i="5"/>
  <c r="R124" i="5"/>
  <c r="T1431" i="5"/>
  <c r="AB1431" i="5"/>
  <c r="S1431" i="5"/>
  <c r="V43" i="5"/>
  <c r="R22" i="5"/>
  <c r="V87" i="5"/>
  <c r="R90" i="5"/>
  <c r="AB114" i="5"/>
  <c r="R122" i="5"/>
  <c r="R166" i="5"/>
  <c r="X186" i="5"/>
  <c r="R186" i="5"/>
  <c r="V299" i="5"/>
  <c r="V375" i="5"/>
  <c r="H463" i="5"/>
  <c r="X463" i="5"/>
  <c r="V558" i="5"/>
  <c r="T625" i="5"/>
  <c r="S625" i="5"/>
  <c r="R59" i="5"/>
  <c r="R111" i="5"/>
  <c r="R170" i="5"/>
  <c r="V192" i="5"/>
  <c r="V306" i="5"/>
  <c r="X452" i="5"/>
  <c r="V546" i="5"/>
  <c r="R546" i="5" s="1"/>
  <c r="H1832" i="5"/>
  <c r="V115" i="5"/>
  <c r="AB165" i="5"/>
  <c r="V199" i="5"/>
  <c r="R199" i="5" s="1"/>
  <c r="R240" i="5"/>
  <c r="H536" i="5"/>
  <c r="AB177" i="5"/>
  <c r="V212" i="5"/>
  <c r="R293" i="5"/>
  <c r="X376" i="5"/>
  <c r="H376" i="5"/>
  <c r="AB110" i="5"/>
  <c r="R30" i="5"/>
  <c r="V71" i="5"/>
  <c r="V103" i="5"/>
  <c r="R107" i="5"/>
  <c r="AB149" i="5"/>
  <c r="AB185" i="5"/>
  <c r="V234" i="5"/>
  <c r="R385" i="5"/>
  <c r="AB225" i="5"/>
  <c r="AB246" i="5"/>
  <c r="AB261" i="5"/>
  <c r="AB437" i="5"/>
  <c r="AB438" i="5"/>
  <c r="AB456" i="5"/>
  <c r="X511" i="5"/>
  <c r="X527" i="5"/>
  <c r="AB544" i="5"/>
  <c r="R568" i="5"/>
  <c r="AB579" i="5"/>
  <c r="R658" i="5"/>
  <c r="T706" i="5"/>
  <c r="S706" i="5"/>
  <c r="S816" i="5"/>
  <c r="T816" i="5"/>
  <c r="AB859" i="5"/>
  <c r="V859" i="5"/>
  <c r="X859" i="5" s="1"/>
  <c r="T891" i="5"/>
  <c r="AB891" i="5"/>
  <c r="S891" i="5"/>
  <c r="T903" i="5"/>
  <c r="S903" i="5"/>
  <c r="AB926" i="5"/>
  <c r="V926" i="5"/>
  <c r="V958" i="5"/>
  <c r="H958" i="5" s="1"/>
  <c r="AB958" i="5"/>
  <c r="AB974" i="5"/>
  <c r="S974" i="5"/>
  <c r="T1112" i="5"/>
  <c r="S1112" i="5"/>
  <c r="V1142" i="5"/>
  <c r="R1194" i="5"/>
  <c r="H1194" i="5"/>
  <c r="R265" i="5"/>
  <c r="V562" i="5"/>
  <c r="X588" i="5"/>
  <c r="R588" i="5"/>
  <c r="V628" i="5"/>
  <c r="R628" i="5" s="1"/>
  <c r="X772" i="5"/>
  <c r="V835" i="5"/>
  <c r="R835" i="5" s="1"/>
  <c r="AB835" i="5"/>
  <c r="T900" i="5"/>
  <c r="S900" i="5"/>
  <c r="T963" i="5"/>
  <c r="S963" i="5"/>
  <c r="V966" i="5"/>
  <c r="X966" i="5" s="1"/>
  <c r="AB966" i="5"/>
  <c r="H970" i="5"/>
  <c r="T1010" i="5"/>
  <c r="AB1010" i="5"/>
  <c r="S1010" i="5"/>
  <c r="V1070" i="5"/>
  <c r="AB1070" i="5"/>
  <c r="AB131" i="5"/>
  <c r="AB188" i="5"/>
  <c r="V189" i="5"/>
  <c r="AB257" i="5"/>
  <c r="AB269" i="5"/>
  <c r="AB341" i="5"/>
  <c r="AB349" i="5"/>
  <c r="AB418" i="5"/>
  <c r="AB535" i="5"/>
  <c r="V592" i="5"/>
  <c r="AB680" i="5"/>
  <c r="V680" i="5"/>
  <c r="R680" i="5" s="1"/>
  <c r="T697" i="5"/>
  <c r="S697" i="5"/>
  <c r="T729" i="5"/>
  <c r="S729" i="5"/>
  <c r="V792" i="5"/>
  <c r="AB792" i="5"/>
  <c r="V856" i="5"/>
  <c r="H856" i="5" s="1"/>
  <c r="AB856" i="5"/>
  <c r="AB866" i="5"/>
  <c r="T866" i="5"/>
  <c r="S866" i="5"/>
  <c r="T934" i="5"/>
  <c r="S934" i="5"/>
  <c r="H959" i="5"/>
  <c r="H1087" i="5"/>
  <c r="V174" i="5"/>
  <c r="X174" i="5" s="1"/>
  <c r="X600" i="5"/>
  <c r="R600" i="5"/>
  <c r="S623" i="5"/>
  <c r="T633" i="5"/>
  <c r="S633" i="5"/>
  <c r="R669" i="5"/>
  <c r="H669" i="5"/>
  <c r="T717" i="5"/>
  <c r="S717" i="5"/>
  <c r="X752" i="5"/>
  <c r="X770" i="5"/>
  <c r="AB820" i="5"/>
  <c r="V820" i="5"/>
  <c r="X820" i="5" s="1"/>
  <c r="T895" i="5"/>
  <c r="S895" i="5"/>
  <c r="T911" i="5"/>
  <c r="S911" i="5"/>
  <c r="S922" i="5"/>
  <c r="T922" i="5"/>
  <c r="T960" i="5"/>
  <c r="S960" i="5"/>
  <c r="V971" i="5"/>
  <c r="AB998" i="5"/>
  <c r="T998" i="5"/>
  <c r="S998" i="5"/>
  <c r="H1059" i="5"/>
  <c r="H1067" i="5"/>
  <c r="AB205" i="5"/>
  <c r="AB212" i="5"/>
  <c r="AB276" i="5"/>
  <c r="AB435" i="5"/>
  <c r="X636" i="5"/>
  <c r="T695" i="5"/>
  <c r="S695" i="5"/>
  <c r="S740" i="5"/>
  <c r="T740" i="5"/>
  <c r="T807" i="5"/>
  <c r="S807" i="5"/>
  <c r="H824" i="5"/>
  <c r="T843" i="5"/>
  <c r="S843" i="5"/>
  <c r="AB853" i="5"/>
  <c r="V853" i="5"/>
  <c r="T932" i="5"/>
  <c r="AB932" i="5"/>
  <c r="S932" i="5"/>
  <c r="X995" i="5"/>
  <c r="AB551" i="5"/>
  <c r="X640" i="5"/>
  <c r="R640" i="5"/>
  <c r="T674" i="5"/>
  <c r="S674" i="5"/>
  <c r="R780" i="5"/>
  <c r="X780" i="5"/>
  <c r="AB121" i="5"/>
  <c r="AB173" i="5"/>
  <c r="AB216" i="5"/>
  <c r="AB234" i="5"/>
  <c r="AB272" i="5"/>
  <c r="AB308" i="5"/>
  <c r="H377" i="5"/>
  <c r="AB380" i="5"/>
  <c r="AB388" i="5"/>
  <c r="AB398" i="5"/>
  <c r="AB406" i="5"/>
  <c r="AB442" i="5"/>
  <c r="AB452" i="5"/>
  <c r="V564" i="5"/>
  <c r="R630" i="5"/>
  <c r="AB664" i="5"/>
  <c r="V664" i="5"/>
  <c r="R664" i="5" s="1"/>
  <c r="R685" i="5"/>
  <c r="X768" i="5"/>
  <c r="V840" i="5"/>
  <c r="R840" i="5" s="1"/>
  <c r="AB840" i="5"/>
  <c r="T893" i="5"/>
  <c r="AB893" i="5"/>
  <c r="S893" i="5"/>
  <c r="T906" i="5"/>
  <c r="S906" i="5"/>
  <c r="T979" i="5"/>
  <c r="S979" i="5"/>
  <c r="AB559" i="5"/>
  <c r="AB587" i="5"/>
  <c r="AB594" i="5"/>
  <c r="AB623" i="5"/>
  <c r="AB625" i="5"/>
  <c r="AB630" i="5"/>
  <c r="AB638" i="5"/>
  <c r="AB722" i="5"/>
  <c r="S766" i="5"/>
  <c r="T770" i="5"/>
  <c r="S782" i="5"/>
  <c r="AB790" i="5"/>
  <c r="AB807" i="5"/>
  <c r="AB809" i="5"/>
  <c r="S829" i="5"/>
  <c r="S840" i="5"/>
  <c r="S845" i="5"/>
  <c r="S847" i="5"/>
  <c r="AB872" i="5"/>
  <c r="AB895" i="5"/>
  <c r="AB900" i="5"/>
  <c r="AB911" i="5"/>
  <c r="AB914" i="5"/>
  <c r="S917" i="5"/>
  <c r="S926" i="5"/>
  <c r="AB929" i="5"/>
  <c r="S936" i="5"/>
  <c r="S948" i="5"/>
  <c r="S958" i="5"/>
  <c r="T966" i="5"/>
  <c r="X1015" i="5"/>
  <c r="T1076" i="5"/>
  <c r="S1076" i="5"/>
  <c r="T1091" i="5"/>
  <c r="AB1091" i="5"/>
  <c r="S1096" i="5"/>
  <c r="V1129" i="5"/>
  <c r="V1182" i="5"/>
  <c r="AB1309" i="5"/>
  <c r="V1309" i="5"/>
  <c r="T1352" i="5"/>
  <c r="S1352" i="5"/>
  <c r="T1689" i="5"/>
  <c r="AB1689" i="5"/>
  <c r="X1701" i="5"/>
  <c r="H1701" i="5"/>
  <c r="AB793" i="5"/>
  <c r="S1074" i="5"/>
  <c r="T1074" i="5"/>
  <c r="H1103" i="5"/>
  <c r="H1136" i="5"/>
  <c r="T1180" i="5"/>
  <c r="S1180" i="5"/>
  <c r="S1422" i="5"/>
  <c r="T1422" i="5"/>
  <c r="AB585" i="5"/>
  <c r="AB633" i="5"/>
  <c r="T641" i="5"/>
  <c r="T662" i="5"/>
  <c r="T672" i="5"/>
  <c r="R699" i="5"/>
  <c r="S702" i="5"/>
  <c r="T704" i="5"/>
  <c r="AB732" i="5"/>
  <c r="AB877" i="5"/>
  <c r="AB915" i="5"/>
  <c r="AB942" i="5"/>
  <c r="AB1002" i="5"/>
  <c r="AB1027" i="5"/>
  <c r="AB1110" i="5"/>
  <c r="V1110" i="5"/>
  <c r="H1110" i="5" s="1"/>
  <c r="AB1356" i="5"/>
  <c r="T1356" i="5"/>
  <c r="S1356" i="5"/>
  <c r="S1572" i="5"/>
  <c r="T1572" i="5"/>
  <c r="AB525" i="5"/>
  <c r="AB567" i="5"/>
  <c r="AB599" i="5"/>
  <c r="AB601" i="5"/>
  <c r="V656" i="5"/>
  <c r="H656" i="5" s="1"/>
  <c r="V662" i="5"/>
  <c r="R662" i="5" s="1"/>
  <c r="S670" i="5"/>
  <c r="S678" i="5"/>
  <c r="X684" i="5"/>
  <c r="S686" i="5"/>
  <c r="H691" i="5"/>
  <c r="V704" i="5"/>
  <c r="X704" i="5" s="1"/>
  <c r="V714" i="5"/>
  <c r="T720" i="5"/>
  <c r="AB725" i="5"/>
  <c r="S738" i="5"/>
  <c r="S758" i="5"/>
  <c r="X791" i="5"/>
  <c r="X797" i="5"/>
  <c r="S819" i="5"/>
  <c r="S825" i="5"/>
  <c r="S846" i="5"/>
  <c r="S848" i="5"/>
  <c r="S857" i="5"/>
  <c r="AB882" i="5"/>
  <c r="S915" i="5"/>
  <c r="S920" i="5"/>
  <c r="AB930" i="5"/>
  <c r="T972" i="5"/>
  <c r="S972" i="5"/>
  <c r="S1058" i="5"/>
  <c r="S1068" i="5"/>
  <c r="S1080" i="5"/>
  <c r="H1086" i="5"/>
  <c r="X1086" i="5"/>
  <c r="H1120" i="5"/>
  <c r="X1120" i="5"/>
  <c r="H1127" i="5"/>
  <c r="T1177" i="5"/>
  <c r="AB1177" i="5"/>
  <c r="S1177" i="5"/>
  <c r="AB597" i="5"/>
  <c r="S601" i="5"/>
  <c r="AB605" i="5"/>
  <c r="S611" i="5"/>
  <c r="S613" i="5"/>
  <c r="AB631" i="5"/>
  <c r="S651" i="5"/>
  <c r="AB672" i="5"/>
  <c r="T684" i="5"/>
  <c r="S689" i="5"/>
  <c r="T712" i="5"/>
  <c r="T716" i="5"/>
  <c r="AB789" i="5"/>
  <c r="H800" i="5"/>
  <c r="S844" i="5"/>
  <c r="S865" i="5"/>
  <c r="AB871" i="5"/>
  <c r="S875" i="5"/>
  <c r="S882" i="5"/>
  <c r="S896" i="5"/>
  <c r="S904" i="5"/>
  <c r="S907" i="5"/>
  <c r="S912" i="5"/>
  <c r="T918" i="5"/>
  <c r="S925" i="5"/>
  <c r="T930" i="5"/>
  <c r="S940" i="5"/>
  <c r="S947" i="5"/>
  <c r="S962" i="5"/>
  <c r="T962" i="5"/>
  <c r="H1006" i="5"/>
  <c r="V1051" i="5"/>
  <c r="X1066" i="5"/>
  <c r="S1083" i="5"/>
  <c r="T1087" i="5"/>
  <c r="AB1087" i="5"/>
  <c r="H1095" i="5"/>
  <c r="T1102" i="5"/>
  <c r="AB1102" i="5"/>
  <c r="T1141" i="5"/>
  <c r="AB1141" i="5"/>
  <c r="S1141" i="5"/>
  <c r="AB1217" i="5"/>
  <c r="V1217" i="5"/>
  <c r="X1217" i="5" s="1"/>
  <c r="V1293" i="5"/>
  <c r="H1293" i="5" s="1"/>
  <c r="AB1304" i="5"/>
  <c r="V1304" i="5"/>
  <c r="H1304" i="5" s="1"/>
  <c r="AB1336" i="5"/>
  <c r="V1336" i="5"/>
  <c r="R1336" i="5" s="1"/>
  <c r="R1353" i="5"/>
  <c r="H1353" i="5"/>
  <c r="AB1369" i="5"/>
  <c r="V1369" i="5"/>
  <c r="R1369" i="5" s="1"/>
  <c r="R1490" i="5"/>
  <c r="AB819" i="5"/>
  <c r="S873" i="5"/>
  <c r="AB970" i="5"/>
  <c r="AB1018" i="5"/>
  <c r="T1018" i="5"/>
  <c r="V1035" i="5"/>
  <c r="AB1090" i="5"/>
  <c r="T1090" i="5"/>
  <c r="H1111" i="5"/>
  <c r="T1125" i="5"/>
  <c r="S1125" i="5"/>
  <c r="H1141" i="5"/>
  <c r="X1141" i="5"/>
  <c r="AB593" i="5"/>
  <c r="AB606" i="5"/>
  <c r="V624" i="5"/>
  <c r="S631" i="5"/>
  <c r="AB646" i="5"/>
  <c r="AB655" i="5"/>
  <c r="T676" i="5"/>
  <c r="S687" i="5"/>
  <c r="AB692" i="5"/>
  <c r="V696" i="5"/>
  <c r="S705" i="5"/>
  <c r="AB716" i="5"/>
  <c r="S718" i="5"/>
  <c r="S721" i="5"/>
  <c r="AB728" i="5"/>
  <c r="T742" i="5"/>
  <c r="T744" i="5"/>
  <c r="AB766" i="5"/>
  <c r="X793" i="5"/>
  <c r="AB817" i="5"/>
  <c r="AB865" i="5"/>
  <c r="AB874" i="5"/>
  <c r="AB883" i="5"/>
  <c r="S888" i="5"/>
  <c r="T910" i="5"/>
  <c r="AB928" i="5"/>
  <c r="X975" i="5"/>
  <c r="AB1022" i="5"/>
  <c r="T1022" i="5"/>
  <c r="S1075" i="5"/>
  <c r="X1078" i="5"/>
  <c r="S1102" i="5"/>
  <c r="T1401" i="5"/>
  <c r="AB1401" i="5"/>
  <c r="S1401" i="5"/>
  <c r="AB1038" i="5"/>
  <c r="AB1058" i="5"/>
  <c r="AB1146" i="5"/>
  <c r="AB1148" i="5"/>
  <c r="AB1154" i="5"/>
  <c r="S1170" i="5"/>
  <c r="AB1196" i="5"/>
  <c r="AB1207" i="5"/>
  <c r="AB1210" i="5"/>
  <c r="T1233" i="5"/>
  <c r="T1264" i="5"/>
  <c r="AB1297" i="5"/>
  <c r="AB1346" i="5"/>
  <c r="AB1349" i="5"/>
  <c r="AB1360" i="5"/>
  <c r="AB1459" i="5"/>
  <c r="X1481" i="5"/>
  <c r="AB1538" i="5"/>
  <c r="T1612" i="5"/>
  <c r="S1612" i="5"/>
  <c r="X1645" i="5"/>
  <c r="S1162" i="5"/>
  <c r="T1372" i="5"/>
  <c r="S1372" i="5"/>
  <c r="T1803" i="5"/>
  <c r="S1803" i="5"/>
  <c r="S1003" i="5"/>
  <c r="S1016" i="5"/>
  <c r="S1038" i="5"/>
  <c r="S1047" i="5"/>
  <c r="S1055" i="5"/>
  <c r="S1060" i="5"/>
  <c r="AB1074" i="5"/>
  <c r="S1115" i="5"/>
  <c r="AB1129" i="5"/>
  <c r="R1132" i="5"/>
  <c r="X1145" i="5"/>
  <c r="AB1191" i="5"/>
  <c r="AB1221" i="5"/>
  <c r="AB1229" i="5"/>
  <c r="T1241" i="5"/>
  <c r="S1246" i="5"/>
  <c r="S1257" i="5"/>
  <c r="S1259" i="5"/>
  <c r="S1262" i="5"/>
  <c r="T1279" i="5"/>
  <c r="AB1289" i="5"/>
  <c r="S1292" i="5"/>
  <c r="S1297" i="5"/>
  <c r="S1307" i="5"/>
  <c r="AB1328" i="5"/>
  <c r="S1331" i="5"/>
  <c r="S1334" i="5"/>
  <c r="S1346" i="5"/>
  <c r="T1390" i="5"/>
  <c r="T1393" i="5"/>
  <c r="AB1393" i="5"/>
  <c r="H1395" i="5"/>
  <c r="S1403" i="5"/>
  <c r="T1414" i="5"/>
  <c r="S1438" i="5"/>
  <c r="T1438" i="5"/>
  <c r="T1443" i="5"/>
  <c r="AB1443" i="5"/>
  <c r="H1479" i="5"/>
  <c r="H1491" i="5"/>
  <c r="T1497" i="5"/>
  <c r="S1497" i="5"/>
  <c r="H1507" i="5"/>
  <c r="V1510" i="5"/>
  <c r="T1521" i="5"/>
  <c r="S1521" i="5"/>
  <c r="T1529" i="5"/>
  <c r="S1529" i="5"/>
  <c r="AB1759" i="5"/>
  <c r="S1759" i="5"/>
  <c r="R1901" i="5"/>
  <c r="X1901" i="5"/>
  <c r="AB1907" i="5"/>
  <c r="S1907" i="5"/>
  <c r="S2010" i="5"/>
  <c r="T2010" i="5"/>
  <c r="AB1034" i="5"/>
  <c r="T1038" i="5"/>
  <c r="AB1115" i="5"/>
  <c r="T1161" i="5"/>
  <c r="AB1178" i="5"/>
  <c r="S1193" i="5"/>
  <c r="X1229" i="5"/>
  <c r="S1236" i="5"/>
  <c r="S1253" i="5"/>
  <c r="S1256" i="5"/>
  <c r="T1257" i="5"/>
  <c r="AB1265" i="5"/>
  <c r="AB1284" i="5"/>
  <c r="V1297" i="5"/>
  <c r="T1300" i="5"/>
  <c r="S1316" i="5"/>
  <c r="AB1332" i="5"/>
  <c r="S1354" i="5"/>
  <c r="H1390" i="5"/>
  <c r="T1406" i="5"/>
  <c r="R1434" i="5"/>
  <c r="X1434" i="5"/>
  <c r="V1455" i="5"/>
  <c r="H1455" i="5" s="1"/>
  <c r="AB1474" i="5"/>
  <c r="V1476" i="5"/>
  <c r="R1476" i="5" s="1"/>
  <c r="S1479" i="5"/>
  <c r="T1485" i="5"/>
  <c r="S1491" i="5"/>
  <c r="AB1495" i="5"/>
  <c r="T1495" i="5"/>
  <c r="S1515" i="5"/>
  <c r="S1548" i="5"/>
  <c r="AB1562" i="5"/>
  <c r="T1627" i="5"/>
  <c r="S1627" i="5"/>
  <c r="AB1700" i="5"/>
  <c r="V1700" i="5"/>
  <c r="R1736" i="5"/>
  <c r="H1736" i="5"/>
  <c r="R1858" i="5"/>
  <c r="H1858" i="5"/>
  <c r="H1921" i="5"/>
  <c r="V1924" i="5"/>
  <c r="AB1924" i="5"/>
  <c r="V1996" i="5"/>
  <c r="AB1996" i="5"/>
  <c r="T2294" i="5"/>
  <c r="S2294" i="5"/>
  <c r="AB2365" i="5"/>
  <c r="V2365" i="5"/>
  <c r="H2365" i="5" s="1"/>
  <c r="AB1051" i="5"/>
  <c r="AB1086" i="5"/>
  <c r="AB1106" i="5"/>
  <c r="AB1209" i="5"/>
  <c r="AB1237" i="5"/>
  <c r="V1292" i="5"/>
  <c r="H1292" i="5" s="1"/>
  <c r="AB1317" i="5"/>
  <c r="AB1357" i="5"/>
  <c r="T1435" i="5"/>
  <c r="S1435" i="5"/>
  <c r="R1438" i="5"/>
  <c r="X1495" i="5"/>
  <c r="T1515" i="5"/>
  <c r="AB1523" i="5"/>
  <c r="S1540" i="5"/>
  <c r="T1540" i="5"/>
  <c r="AB1545" i="5"/>
  <c r="T1592" i="5"/>
  <c r="S1592" i="5"/>
  <c r="V1617" i="5"/>
  <c r="AB1617" i="5"/>
  <c r="AB1624" i="5"/>
  <c r="V1624" i="5"/>
  <c r="AB1664" i="5"/>
  <c r="V1664" i="5"/>
  <c r="X1664" i="5" s="1"/>
  <c r="T1766" i="5"/>
  <c r="S1766" i="5"/>
  <c r="AB1835" i="5"/>
  <c r="T1835" i="5"/>
  <c r="R1941" i="5"/>
  <c r="X1941" i="5"/>
  <c r="T1944" i="5"/>
  <c r="AB1944" i="5"/>
  <c r="R2021" i="5"/>
  <c r="H2021" i="5"/>
  <c r="X2021" i="5"/>
  <c r="T2190" i="5"/>
  <c r="S2190" i="5"/>
  <c r="AB2220" i="5"/>
  <c r="T2220" i="5"/>
  <c r="S2220" i="5"/>
  <c r="AB1193" i="5"/>
  <c r="S1261" i="5"/>
  <c r="R1508" i="5"/>
  <c r="X1621" i="5"/>
  <c r="S1644" i="5"/>
  <c r="T1644" i="5"/>
  <c r="X1661" i="5"/>
  <c r="S1704" i="5"/>
  <c r="T1704" i="5"/>
  <c r="AB1719" i="5"/>
  <c r="V1719" i="5"/>
  <c r="R1719" i="5" s="1"/>
  <c r="S2056" i="5"/>
  <c r="T2056" i="5"/>
  <c r="S971" i="5"/>
  <c r="AB978" i="5"/>
  <c r="S991" i="5"/>
  <c r="S1004" i="5"/>
  <c r="S1015" i="5"/>
  <c r="S1023" i="5"/>
  <c r="S1026" i="5"/>
  <c r="S1028" i="5"/>
  <c r="S1031" i="5"/>
  <c r="T1046" i="5"/>
  <c r="S1048" i="5"/>
  <c r="S1066" i="5"/>
  <c r="AB1131" i="5"/>
  <c r="AB1138" i="5"/>
  <c r="S1140" i="5"/>
  <c r="AB1157" i="5"/>
  <c r="AB1201" i="5"/>
  <c r="S1202" i="5"/>
  <c r="S1212" i="5"/>
  <c r="X1221" i="5"/>
  <c r="H1229" i="5"/>
  <c r="S1234" i="5"/>
  <c r="S1237" i="5"/>
  <c r="T1261" i="5"/>
  <c r="S1265" i="5"/>
  <c r="AB1285" i="5"/>
  <c r="AB1293" i="5"/>
  <c r="S1317" i="5"/>
  <c r="S1328" i="5"/>
  <c r="AB1333" i="5"/>
  <c r="AB1366" i="5"/>
  <c r="AB1377" i="5"/>
  <c r="AB1381" i="5"/>
  <c r="V1387" i="5"/>
  <c r="AB1438" i="5"/>
  <c r="H1454" i="5"/>
  <c r="AB1475" i="5"/>
  <c r="X1483" i="5"/>
  <c r="S1495" i="5"/>
  <c r="AB1506" i="5"/>
  <c r="T1522" i="5"/>
  <c r="T1589" i="5"/>
  <c r="AB1589" i="5"/>
  <c r="H1621" i="5"/>
  <c r="T1651" i="5"/>
  <c r="S1651" i="5"/>
  <c r="S1749" i="5"/>
  <c r="T1749" i="5"/>
  <c r="T1822" i="5"/>
  <c r="S1822" i="5"/>
  <c r="AB1598" i="5"/>
  <c r="AB1602" i="5"/>
  <c r="AB1669" i="5"/>
  <c r="T1675" i="5"/>
  <c r="S1703" i="5"/>
  <c r="AB1705" i="5"/>
  <c r="T1715" i="5"/>
  <c r="AB1721" i="5"/>
  <c r="AB1729" i="5"/>
  <c r="S1743" i="5"/>
  <c r="AB1751" i="5"/>
  <c r="S1758" i="5"/>
  <c r="AB1775" i="5"/>
  <c r="S1807" i="5"/>
  <c r="S1823" i="5"/>
  <c r="S1834" i="5"/>
  <c r="S1872" i="5"/>
  <c r="H1882" i="5"/>
  <c r="S1891" i="5"/>
  <c r="S1911" i="5"/>
  <c r="T1938" i="5"/>
  <c r="X1993" i="5"/>
  <c r="X2049" i="5"/>
  <c r="R2049" i="5"/>
  <c r="H2049" i="5"/>
  <c r="V2168" i="5"/>
  <c r="V2189" i="5"/>
  <c r="V2241" i="5"/>
  <c r="X2334" i="5"/>
  <c r="AB1644" i="5"/>
  <c r="V1680" i="5"/>
  <c r="X1680" i="5" s="1"/>
  <c r="T1727" i="5"/>
  <c r="AB1730" i="5"/>
  <c r="AB1803" i="5"/>
  <c r="R2005" i="5"/>
  <c r="S2236" i="5"/>
  <c r="AB2236" i="5"/>
  <c r="T2236" i="5"/>
  <c r="T2326" i="5"/>
  <c r="S2326" i="5"/>
  <c r="S2363" i="5"/>
  <c r="AB2363" i="5"/>
  <c r="AB2385" i="5"/>
  <c r="V2385" i="5"/>
  <c r="AB1535" i="5"/>
  <c r="AB1537" i="5"/>
  <c r="AB1586" i="5"/>
  <c r="AB1620" i="5"/>
  <c r="AB1621" i="5"/>
  <c r="AB1661" i="5"/>
  <c r="AB1855" i="5"/>
  <c r="S1858" i="5"/>
  <c r="X1861" i="5"/>
  <c r="AB1864" i="5"/>
  <c r="S1887" i="5"/>
  <c r="X1897" i="5"/>
  <c r="AB1920" i="5"/>
  <c r="X1937" i="5"/>
  <c r="T1994" i="5"/>
  <c r="S1994" i="5"/>
  <c r="T2032" i="5"/>
  <c r="AB2032" i="5"/>
  <c r="X2169" i="5"/>
  <c r="H2169" i="5"/>
  <c r="V2197" i="5"/>
  <c r="S2336" i="5"/>
  <c r="T2336" i="5"/>
  <c r="R2437" i="5"/>
  <c r="X2437" i="5"/>
  <c r="AB1507" i="5"/>
  <c r="AB1574" i="5"/>
  <c r="AB1604" i="5"/>
  <c r="AB1609" i="5"/>
  <c r="V1644" i="5"/>
  <c r="S1655" i="5"/>
  <c r="V1657" i="5"/>
  <c r="AB1667" i="5"/>
  <c r="S1679" i="5"/>
  <c r="S1695" i="5"/>
  <c r="AB1745" i="5"/>
  <c r="T1757" i="5"/>
  <c r="AB1773" i="5"/>
  <c r="S1806" i="5"/>
  <c r="H1808" i="5"/>
  <c r="T1810" i="5"/>
  <c r="AB1844" i="5"/>
  <c r="AB1859" i="5"/>
  <c r="S1864" i="5"/>
  <c r="S1871" i="5"/>
  <c r="S1895" i="5"/>
  <c r="S1915" i="5"/>
  <c r="AB1918" i="5"/>
  <c r="AB1921" i="5"/>
  <c r="T2004" i="5"/>
  <c r="AB2004" i="5"/>
  <c r="AB1554" i="5"/>
  <c r="AB1590" i="5"/>
  <c r="S1762" i="5"/>
  <c r="AB1771" i="5"/>
  <c r="AB1806" i="5"/>
  <c r="V1835" i="5"/>
  <c r="R1835" i="5" s="1"/>
  <c r="AB1882" i="5"/>
  <c r="R1937" i="5"/>
  <c r="T2069" i="5"/>
  <c r="AB2069" i="5"/>
  <c r="R2191" i="5"/>
  <c r="V2249" i="5"/>
  <c r="T2289" i="5"/>
  <c r="S2289" i="5"/>
  <c r="R2453" i="5"/>
  <c r="F2453" i="5"/>
  <c r="AB1762" i="5"/>
  <c r="H1957" i="5"/>
  <c r="T1968" i="5"/>
  <c r="AB1968" i="5"/>
  <c r="T2030" i="5"/>
  <c r="S2030" i="5"/>
  <c r="T2040" i="5"/>
  <c r="AB2040" i="5"/>
  <c r="S2040" i="5"/>
  <c r="R2308" i="5"/>
  <c r="X2308" i="5"/>
  <c r="R2324" i="5"/>
  <c r="R2357" i="5"/>
  <c r="X2357" i="5"/>
  <c r="AB1815" i="5"/>
  <c r="S1818" i="5"/>
  <c r="AB1848" i="5"/>
  <c r="R1874" i="5"/>
  <c r="S2002" i="5"/>
  <c r="S2015" i="5"/>
  <c r="T2019" i="5"/>
  <c r="S2019" i="5"/>
  <c r="V2173" i="5"/>
  <c r="R2173" i="5" s="1"/>
  <c r="R2229" i="5"/>
  <c r="H2229" i="5"/>
  <c r="X2229" i="5"/>
  <c r="H2257" i="5"/>
  <c r="R2340" i="5"/>
  <c r="X2340" i="5"/>
  <c r="S2355" i="5"/>
  <c r="AB2355" i="5"/>
  <c r="T2434" i="5"/>
  <c r="AB2434" i="5"/>
  <c r="AB1947" i="5"/>
  <c r="AB1970" i="5"/>
  <c r="AB1988" i="5"/>
  <c r="AB1992" i="5"/>
  <c r="AB2006" i="5"/>
  <c r="AB2012" i="5"/>
  <c r="T2018" i="5"/>
  <c r="S2042" i="5"/>
  <c r="AB2078" i="5"/>
  <c r="AB2086" i="5"/>
  <c r="S2088" i="5"/>
  <c r="S2100" i="5"/>
  <c r="T2121" i="5"/>
  <c r="AB2129" i="5"/>
  <c r="AB2142" i="5"/>
  <c r="AB2146" i="5"/>
  <c r="AB2178" i="5"/>
  <c r="AB2190" i="5"/>
  <c r="AB2210" i="5"/>
  <c r="AB2294" i="5"/>
  <c r="S2310" i="5"/>
  <c r="S2313" i="5"/>
  <c r="AB2317" i="5"/>
  <c r="AB2377" i="5"/>
  <c r="V2397" i="5"/>
  <c r="H2397" i="5" s="1"/>
  <c r="T2400" i="5"/>
  <c r="AB2405" i="5"/>
  <c r="R2417" i="5"/>
  <c r="S2435" i="5"/>
  <c r="AB2440" i="5"/>
  <c r="T2445" i="5"/>
  <c r="T2447" i="5"/>
  <c r="V2449" i="5"/>
  <c r="R2449" i="5" s="1"/>
  <c r="H2456" i="5"/>
  <c r="I2458" i="5"/>
  <c r="T2281" i="5"/>
  <c r="J2458" i="5"/>
  <c r="AB1950" i="5"/>
  <c r="AB1983" i="5"/>
  <c r="AB2000" i="5"/>
  <c r="AB2038" i="5"/>
  <c r="AB2081" i="5"/>
  <c r="AB2087" i="5"/>
  <c r="S2107" i="5"/>
  <c r="AB2141" i="5"/>
  <c r="T2169" i="5"/>
  <c r="T2173" i="5"/>
  <c r="H2178" i="5"/>
  <c r="S2214" i="5"/>
  <c r="R2223" i="5"/>
  <c r="V2237" i="5"/>
  <c r="T2258" i="5"/>
  <c r="S2276" i="5"/>
  <c r="AB2281" i="5"/>
  <c r="S2302" i="5"/>
  <c r="AB2305" i="5"/>
  <c r="AB2313" i="5"/>
  <c r="AB2339" i="5"/>
  <c r="V2347" i="5"/>
  <c r="AB2372" i="5"/>
  <c r="AB2373" i="5"/>
  <c r="AB2393" i="5"/>
  <c r="AB2401" i="5"/>
  <c r="AB2406" i="5"/>
  <c r="X2420" i="5"/>
  <c r="AB2423" i="5"/>
  <c r="S2063" i="5"/>
  <c r="S2084" i="5"/>
  <c r="T2125" i="5"/>
  <c r="T2141" i="5"/>
  <c r="T2143" i="5"/>
  <c r="S2156" i="5"/>
  <c r="S2204" i="5"/>
  <c r="S2206" i="5"/>
  <c r="S2234" i="5"/>
  <c r="T2240" i="5"/>
  <c r="S2292" i="5"/>
  <c r="S2305" i="5"/>
  <c r="S2318" i="5"/>
  <c r="S2376" i="5"/>
  <c r="S2391" i="5"/>
  <c r="T2393" i="5"/>
  <c r="S2396" i="5"/>
  <c r="T2401" i="5"/>
  <c r="T2404" i="5"/>
  <c r="T2413" i="5"/>
  <c r="S2416" i="5"/>
  <c r="T2429" i="5"/>
  <c r="T2438" i="5"/>
  <c r="S2448" i="5"/>
  <c r="T2472" i="5"/>
  <c r="AB1931" i="5"/>
  <c r="AB1943" i="5"/>
  <c r="AB1952" i="5"/>
  <c r="AB1960" i="5"/>
  <c r="T1966" i="5"/>
  <c r="X1985" i="5"/>
  <c r="H1989" i="5"/>
  <c r="AB1999" i="5"/>
  <c r="AB2028" i="5"/>
  <c r="T2038" i="5"/>
  <c r="AB2041" i="5"/>
  <c r="T2048" i="5"/>
  <c r="AB2052" i="5"/>
  <c r="T2054" i="5"/>
  <c r="S2060" i="5"/>
  <c r="AB2076" i="5"/>
  <c r="S2087" i="5"/>
  <c r="T2120" i="5"/>
  <c r="T2128" i="5"/>
  <c r="AB2133" i="5"/>
  <c r="AB2194" i="5"/>
  <c r="T2206" i="5"/>
  <c r="AB2273" i="5"/>
  <c r="AB2274" i="5"/>
  <c r="V2309" i="5"/>
  <c r="T2339" i="5"/>
  <c r="AB2413" i="5"/>
  <c r="S2446" i="5"/>
  <c r="H2450" i="5"/>
  <c r="G2453" i="5"/>
  <c r="T2476" i="5"/>
  <c r="I2479" i="5"/>
  <c r="AB2125" i="5"/>
  <c r="V2183" i="5"/>
  <c r="H2183" i="5" s="1"/>
  <c r="AB2240" i="5"/>
  <c r="AB2266" i="5"/>
  <c r="S1971" i="5"/>
  <c r="AB2020" i="5"/>
  <c r="AB2074" i="5"/>
  <c r="AB2091" i="5"/>
  <c r="AB2118" i="5"/>
  <c r="T2139" i="5"/>
  <c r="H2142" i="5"/>
  <c r="AB2157" i="5"/>
  <c r="H2194" i="5"/>
  <c r="V2199" i="5"/>
  <c r="R2199" i="5" s="1"/>
  <c r="S2202" i="5"/>
  <c r="AB2216" i="5"/>
  <c r="AB2267" i="5"/>
  <c r="AB2282" i="5"/>
  <c r="S2317" i="5"/>
  <c r="AB2321" i="5"/>
  <c r="AB2325" i="5"/>
  <c r="H2348" i="5"/>
  <c r="H2366" i="5"/>
  <c r="V2381" i="5"/>
  <c r="V2389" i="5"/>
  <c r="AB2424" i="5"/>
  <c r="S2450" i="5"/>
  <c r="T2453" i="5"/>
  <c r="G2458" i="5"/>
  <c r="AB2460" i="5"/>
  <c r="R61" i="5"/>
  <c r="X61" i="5"/>
  <c r="R73" i="5"/>
  <c r="X73" i="5"/>
  <c r="R109" i="5"/>
  <c r="R132" i="5"/>
  <c r="R168" i="5"/>
  <c r="X168" i="5"/>
  <c r="X193" i="5"/>
  <c r="R193" i="5"/>
  <c r="R67" i="5"/>
  <c r="X67" i="5"/>
  <c r="R19" i="5"/>
  <c r="X19" i="5"/>
  <c r="X35" i="5"/>
  <c r="R35" i="5"/>
  <c r="R138" i="5"/>
  <c r="X138" i="5"/>
  <c r="X191" i="5"/>
  <c r="X222" i="5"/>
  <c r="R222" i="5"/>
  <c r="R41" i="5"/>
  <c r="X41" i="5"/>
  <c r="R142" i="5"/>
  <c r="X142" i="5"/>
  <c r="X176" i="5"/>
  <c r="R176" i="5"/>
  <c r="X182" i="5"/>
  <c r="R182" i="5"/>
  <c r="R236" i="5"/>
  <c r="X242" i="5"/>
  <c r="R242" i="5"/>
  <c r="X253" i="5"/>
  <c r="R253" i="5"/>
  <c r="R172" i="5"/>
  <c r="R93" i="5"/>
  <c r="X93" i="5"/>
  <c r="R99" i="5"/>
  <c r="X99" i="5"/>
  <c r="R134" i="5"/>
  <c r="X134" i="5"/>
  <c r="X158" i="5"/>
  <c r="R158" i="5"/>
  <c r="R357" i="5"/>
  <c r="X27" i="5"/>
  <c r="R27" i="5"/>
  <c r="R83" i="5"/>
  <c r="X83" i="5"/>
  <c r="R51" i="5"/>
  <c r="X51" i="5"/>
  <c r="R77" i="5"/>
  <c r="X77" i="5"/>
  <c r="R89" i="5"/>
  <c r="X89" i="5"/>
  <c r="X128" i="5"/>
  <c r="R197" i="5"/>
  <c r="X197" i="5"/>
  <c r="X130" i="5"/>
  <c r="R130" i="5"/>
  <c r="R57" i="5"/>
  <c r="X57" i="5"/>
  <c r="R105" i="5"/>
  <c r="X105" i="5"/>
  <c r="R195" i="5"/>
  <c r="R224" i="5"/>
  <c r="X224" i="5"/>
  <c r="X31" i="5"/>
  <c r="X113" i="5"/>
  <c r="R113" i="5"/>
  <c r="R154" i="5"/>
  <c r="X154" i="5"/>
  <c r="R201" i="5"/>
  <c r="X201" i="5"/>
  <c r="R244" i="5"/>
  <c r="R39" i="5"/>
  <c r="R55" i="5"/>
  <c r="AB139" i="5"/>
  <c r="V150" i="5"/>
  <c r="AB155" i="5"/>
  <c r="AB159" i="5"/>
  <c r="V162" i="5"/>
  <c r="R178" i="5"/>
  <c r="AB202" i="5"/>
  <c r="AB208" i="5"/>
  <c r="V208" i="5"/>
  <c r="R226" i="5"/>
  <c r="R261" i="5"/>
  <c r="R283" i="5"/>
  <c r="X283" i="5"/>
  <c r="X289" i="5"/>
  <c r="R289" i="5"/>
  <c r="R344" i="5"/>
  <c r="X388" i="5"/>
  <c r="R388" i="5"/>
  <c r="R421" i="5"/>
  <c r="H421" i="5"/>
  <c r="X428" i="5"/>
  <c r="R428" i="5"/>
  <c r="H428" i="5"/>
  <c r="X432" i="5"/>
  <c r="H432" i="5"/>
  <c r="AB439" i="5"/>
  <c r="R441" i="5"/>
  <c r="X441" i="5"/>
  <c r="H476" i="5"/>
  <c r="R476" i="5"/>
  <c r="X532" i="5"/>
  <c r="H532" i="5"/>
  <c r="V584" i="5"/>
  <c r="R677" i="5"/>
  <c r="H677" i="5"/>
  <c r="R683" i="5"/>
  <c r="H683" i="5"/>
  <c r="R688" i="5"/>
  <c r="H688" i="5"/>
  <c r="AB219" i="5"/>
  <c r="AB252" i="5"/>
  <c r="AB264" i="5"/>
  <c r="V271" i="5"/>
  <c r="V284" i="5"/>
  <c r="AB347" i="5"/>
  <c r="R373" i="5"/>
  <c r="H373" i="5"/>
  <c r="X373" i="5"/>
  <c r="H388" i="5"/>
  <c r="R405" i="5"/>
  <c r="H405" i="5"/>
  <c r="X412" i="5"/>
  <c r="R412" i="5"/>
  <c r="H412" i="5"/>
  <c r="X416" i="5"/>
  <c r="H416" i="5"/>
  <c r="V419" i="5"/>
  <c r="X604" i="5"/>
  <c r="R604" i="5"/>
  <c r="AB300" i="5"/>
  <c r="R381" i="5"/>
  <c r="H381" i="5"/>
  <c r="X381" i="5"/>
  <c r="V395" i="5"/>
  <c r="R42" i="5"/>
  <c r="X45" i="5"/>
  <c r="X55" i="5"/>
  <c r="AB118" i="5"/>
  <c r="AB129" i="5"/>
  <c r="X178" i="5"/>
  <c r="AB181" i="5"/>
  <c r="AB192" i="5"/>
  <c r="R230" i="5"/>
  <c r="X257" i="5"/>
  <c r="V287" i="5"/>
  <c r="X293" i="5"/>
  <c r="AB307" i="5"/>
  <c r="R316" i="5"/>
  <c r="AB321" i="5"/>
  <c r="R332" i="5"/>
  <c r="R337" i="5"/>
  <c r="R364" i="5"/>
  <c r="AB379" i="5"/>
  <c r="X384" i="5"/>
  <c r="H384" i="5"/>
  <c r="H393" i="5"/>
  <c r="X393" i="5"/>
  <c r="X405" i="5"/>
  <c r="R429" i="5"/>
  <c r="H429" i="5"/>
  <c r="R500" i="5"/>
  <c r="H500" i="5"/>
  <c r="R516" i="5"/>
  <c r="H516" i="5"/>
  <c r="X644" i="5"/>
  <c r="R644" i="5"/>
  <c r="AB851" i="5"/>
  <c r="V851" i="5"/>
  <c r="T987" i="5"/>
  <c r="S987" i="5"/>
  <c r="AB987" i="5"/>
  <c r="X216" i="5"/>
  <c r="AB284" i="5"/>
  <c r="X333" i="5"/>
  <c r="H365" i="5"/>
  <c r="X365" i="5"/>
  <c r="X392" i="5"/>
  <c r="H392" i="5"/>
  <c r="H409" i="5"/>
  <c r="X409" i="5"/>
  <c r="R58" i="5"/>
  <c r="X23" i="5"/>
  <c r="AB26" i="5"/>
  <c r="X39" i="5"/>
  <c r="AB22" i="5"/>
  <c r="R25" i="5"/>
  <c r="R47" i="5"/>
  <c r="R63" i="5"/>
  <c r="R79" i="5"/>
  <c r="R95" i="5"/>
  <c r="AB108" i="5"/>
  <c r="X111" i="5"/>
  <c r="AB123" i="5"/>
  <c r="AB127" i="5"/>
  <c r="X136" i="5"/>
  <c r="AB145" i="5"/>
  <c r="R146" i="5"/>
  <c r="X165" i="5"/>
  <c r="X166" i="5"/>
  <c r="AB171" i="5"/>
  <c r="AB190" i="5"/>
  <c r="AB204" i="5"/>
  <c r="AB211" i="5"/>
  <c r="AB221" i="5"/>
  <c r="X226" i="5"/>
  <c r="V255" i="5"/>
  <c r="R267" i="5"/>
  <c r="X267" i="5"/>
  <c r="R279" i="5"/>
  <c r="R285" i="5"/>
  <c r="AB288" i="5"/>
  <c r="V298" i="5"/>
  <c r="AB367" i="5"/>
  <c r="V379" i="5"/>
  <c r="R389" i="5"/>
  <c r="H389" i="5"/>
  <c r="R393" i="5"/>
  <c r="X396" i="5"/>
  <c r="R396" i="5"/>
  <c r="H396" i="5"/>
  <c r="X400" i="5"/>
  <c r="H400" i="5"/>
  <c r="V403" i="5"/>
  <c r="H417" i="5"/>
  <c r="X417" i="5"/>
  <c r="X429" i="5"/>
  <c r="R433" i="5"/>
  <c r="H433" i="5"/>
  <c r="X433" i="5"/>
  <c r="AB455" i="5"/>
  <c r="AB461" i="5"/>
  <c r="AB513" i="5"/>
  <c r="R590" i="5"/>
  <c r="R626" i="5"/>
  <c r="H828" i="5"/>
  <c r="AB260" i="5"/>
  <c r="V281" i="5"/>
  <c r="AB133" i="5"/>
  <c r="AB141" i="5"/>
  <c r="X144" i="5"/>
  <c r="X160" i="5"/>
  <c r="AB196" i="5"/>
  <c r="X249" i="5"/>
  <c r="X261" i="5"/>
  <c r="X277" i="5"/>
  <c r="AB299" i="5"/>
  <c r="AB314" i="5"/>
  <c r="R329" i="5"/>
  <c r="AB333" i="5"/>
  <c r="AB365" i="5"/>
  <c r="R369" i="5"/>
  <c r="H369" i="5"/>
  <c r="X369" i="5"/>
  <c r="V387" i="5"/>
  <c r="R413" i="5"/>
  <c r="H413" i="5"/>
  <c r="X420" i="5"/>
  <c r="R420" i="5"/>
  <c r="H420" i="5"/>
  <c r="X424" i="5"/>
  <c r="H424" i="5"/>
  <c r="V427" i="5"/>
  <c r="H427" i="5" s="1"/>
  <c r="R440" i="5"/>
  <c r="H440" i="5"/>
  <c r="R744" i="5"/>
  <c r="X744" i="5"/>
  <c r="R309" i="5"/>
  <c r="X33" i="5"/>
  <c r="X49" i="5"/>
  <c r="X65" i="5"/>
  <c r="X81" i="5"/>
  <c r="X110" i="5"/>
  <c r="AB137" i="5"/>
  <c r="AB153" i="5"/>
  <c r="AB157" i="5"/>
  <c r="AB200" i="5"/>
  <c r="AB233" i="5"/>
  <c r="X240" i="5"/>
  <c r="AB241" i="5"/>
  <c r="R251" i="5"/>
  <c r="AB253" i="5"/>
  <c r="AB268" i="5"/>
  <c r="X269" i="5"/>
  <c r="R269" i="5"/>
  <c r="R341" i="5"/>
  <c r="R348" i="5"/>
  <c r="R352" i="5"/>
  <c r="X380" i="5"/>
  <c r="R380" i="5"/>
  <c r="H380" i="5"/>
  <c r="H401" i="5"/>
  <c r="X401" i="5"/>
  <c r="X413" i="5"/>
  <c r="X495" i="5"/>
  <c r="H495" i="5"/>
  <c r="H507" i="5"/>
  <c r="X507" i="5"/>
  <c r="R550" i="5"/>
  <c r="V586" i="5"/>
  <c r="R622" i="5"/>
  <c r="X710" i="5"/>
  <c r="X726" i="5"/>
  <c r="AB32" i="5"/>
  <c r="X53" i="5"/>
  <c r="X69" i="5"/>
  <c r="X85" i="5"/>
  <c r="X95" i="5"/>
  <c r="R101" i="5"/>
  <c r="R144" i="5"/>
  <c r="X146" i="5"/>
  <c r="AB161" i="5"/>
  <c r="R164" i="5"/>
  <c r="AB222" i="5"/>
  <c r="AB242" i="5"/>
  <c r="V246" i="5"/>
  <c r="R263" i="5"/>
  <c r="V291" i="5"/>
  <c r="R302" i="5"/>
  <c r="AB306" i="5"/>
  <c r="R313" i="5"/>
  <c r="AB322" i="5"/>
  <c r="R333" i="5"/>
  <c r="R361" i="5"/>
  <c r="H361" i="5"/>
  <c r="R365" i="5"/>
  <c r="X372" i="5"/>
  <c r="R372" i="5"/>
  <c r="H372" i="5"/>
  <c r="H385" i="5"/>
  <c r="X385" i="5"/>
  <c r="R397" i="5"/>
  <c r="H397" i="5"/>
  <c r="X404" i="5"/>
  <c r="R404" i="5"/>
  <c r="H404" i="5"/>
  <c r="X408" i="5"/>
  <c r="H408" i="5"/>
  <c r="V411" i="5"/>
  <c r="H425" i="5"/>
  <c r="X425" i="5"/>
  <c r="R432" i="5"/>
  <c r="AB529" i="5"/>
  <c r="R528" i="5"/>
  <c r="H528" i="5"/>
  <c r="X548" i="5"/>
  <c r="R548" i="5"/>
  <c r="AB595" i="5"/>
  <c r="AB607" i="5"/>
  <c r="S607" i="5"/>
  <c r="T639" i="5"/>
  <c r="S639" i="5"/>
  <c r="R650" i="5"/>
  <c r="X650" i="5"/>
  <c r="S688" i="5"/>
  <c r="AB688" i="5"/>
  <c r="T688" i="5"/>
  <c r="V701" i="5"/>
  <c r="X718" i="5"/>
  <c r="AB736" i="5"/>
  <c r="V736" i="5"/>
  <c r="R736" i="5" s="1"/>
  <c r="AB833" i="5"/>
  <c r="T833" i="5"/>
  <c r="S833" i="5"/>
  <c r="H990" i="5"/>
  <c r="X990" i="5"/>
  <c r="R1392" i="5"/>
  <c r="R1398" i="5"/>
  <c r="H1398" i="5"/>
  <c r="R1537" i="5"/>
  <c r="AB238" i="5"/>
  <c r="AB273" i="5"/>
  <c r="V273" i="5"/>
  <c r="AB311" i="5"/>
  <c r="AB318" i="5"/>
  <c r="AB328" i="5"/>
  <c r="AB331" i="5"/>
  <c r="R345" i="5"/>
  <c r="V349" i="5"/>
  <c r="V363" i="5"/>
  <c r="R363" i="5" s="1"/>
  <c r="AB372" i="5"/>
  <c r="R376" i="5"/>
  <c r="R377" i="5"/>
  <c r="V391" i="5"/>
  <c r="R391" i="5" s="1"/>
  <c r="V399" i="5"/>
  <c r="AB401" i="5"/>
  <c r="V407" i="5"/>
  <c r="H407" i="5" s="1"/>
  <c r="AB409" i="5"/>
  <c r="V415" i="5"/>
  <c r="AB417" i="5"/>
  <c r="V423" i="5"/>
  <c r="AB425" i="5"/>
  <c r="V431" i="5"/>
  <c r="AB433" i="5"/>
  <c r="R445" i="5"/>
  <c r="X445" i="5"/>
  <c r="V456" i="5"/>
  <c r="AB473" i="5"/>
  <c r="AB485" i="5"/>
  <c r="AB489" i="5"/>
  <c r="AB497" i="5"/>
  <c r="AB505" i="5"/>
  <c r="AB521" i="5"/>
  <c r="H527" i="5"/>
  <c r="X531" i="5"/>
  <c r="R540" i="5"/>
  <c r="H547" i="5"/>
  <c r="X547" i="5"/>
  <c r="AB555" i="5"/>
  <c r="T607" i="5"/>
  <c r="R610" i="5"/>
  <c r="R642" i="5"/>
  <c r="AB645" i="5"/>
  <c r="T645" i="5"/>
  <c r="V648" i="5"/>
  <c r="R667" i="5"/>
  <c r="H667" i="5"/>
  <c r="S708" i="5"/>
  <c r="AB708" i="5"/>
  <c r="T708" i="5"/>
  <c r="H754" i="5"/>
  <c r="X754" i="5"/>
  <c r="R885" i="5"/>
  <c r="T916" i="5"/>
  <c r="S916" i="5"/>
  <c r="AB289" i="5"/>
  <c r="AB296" i="5"/>
  <c r="AB339" i="5"/>
  <c r="AB363" i="5"/>
  <c r="AB391" i="5"/>
  <c r="AB399" i="5"/>
  <c r="AB407" i="5"/>
  <c r="AB408" i="5"/>
  <c r="AB415" i="5"/>
  <c r="AB416" i="5"/>
  <c r="AB423" i="5"/>
  <c r="AB424" i="5"/>
  <c r="AB431" i="5"/>
  <c r="AB432" i="5"/>
  <c r="R436" i="5"/>
  <c r="AB445" i="5"/>
  <c r="H491" i="5"/>
  <c r="X491" i="5"/>
  <c r="H523" i="5"/>
  <c r="X523" i="5"/>
  <c r="H531" i="5"/>
  <c r="H535" i="5"/>
  <c r="X535" i="5"/>
  <c r="X536" i="5"/>
  <c r="R536" i="5"/>
  <c r="X544" i="5"/>
  <c r="R544" i="5"/>
  <c r="H544" i="5"/>
  <c r="AB547" i="5"/>
  <c r="R566" i="5"/>
  <c r="X612" i="5"/>
  <c r="R612" i="5"/>
  <c r="AB615" i="5"/>
  <c r="V654" i="5"/>
  <c r="X678" i="5"/>
  <c r="R815" i="5"/>
  <c r="H815" i="5"/>
  <c r="X437" i="5"/>
  <c r="H496" i="5"/>
  <c r="R496" i="5"/>
  <c r="V508" i="5"/>
  <c r="R582" i="5"/>
  <c r="R602" i="5"/>
  <c r="V634" i="5"/>
  <c r="R675" i="5"/>
  <c r="H675" i="5"/>
  <c r="V798" i="5"/>
  <c r="H798" i="5" s="1"/>
  <c r="X812" i="5"/>
  <c r="H812" i="5"/>
  <c r="T868" i="5"/>
  <c r="S868" i="5"/>
  <c r="T955" i="5"/>
  <c r="AB955" i="5"/>
  <c r="S955" i="5"/>
  <c r="AB229" i="5"/>
  <c r="AB245" i="5"/>
  <c r="AB265" i="5"/>
  <c r="AB280" i="5"/>
  <c r="AB285" i="5"/>
  <c r="X296" i="5"/>
  <c r="AB297" i="5"/>
  <c r="AB355" i="5"/>
  <c r="R356" i="5"/>
  <c r="AB371" i="5"/>
  <c r="AB375" i="5"/>
  <c r="AB376" i="5"/>
  <c r="AB383" i="5"/>
  <c r="AB444" i="5"/>
  <c r="AB446" i="5"/>
  <c r="R488" i="5"/>
  <c r="R504" i="5"/>
  <c r="AB517" i="5"/>
  <c r="R520" i="5"/>
  <c r="AB531" i="5"/>
  <c r="AB539" i="5"/>
  <c r="V560" i="5"/>
  <c r="X568" i="5"/>
  <c r="R570" i="5"/>
  <c r="V572" i="5"/>
  <c r="V580" i="5"/>
  <c r="AB583" i="5"/>
  <c r="X620" i="5"/>
  <c r="R620" i="5"/>
  <c r="V632" i="5"/>
  <c r="AB635" i="5"/>
  <c r="S635" i="5"/>
  <c r="AB661" i="5"/>
  <c r="T661" i="5"/>
  <c r="T682" i="5"/>
  <c r="S682" i="5"/>
  <c r="S700" i="5"/>
  <c r="AB700" i="5"/>
  <c r="T700" i="5"/>
  <c r="X720" i="5"/>
  <c r="S730" i="5"/>
  <c r="T730" i="5"/>
  <c r="R760" i="5"/>
  <c r="X760" i="5"/>
  <c r="H774" i="5"/>
  <c r="X774" i="5"/>
  <c r="R917" i="5"/>
  <c r="T939" i="5"/>
  <c r="AB939" i="5"/>
  <c r="S939" i="5"/>
  <c r="T946" i="5"/>
  <c r="S946" i="5"/>
  <c r="AB951" i="5"/>
  <c r="V951" i="5"/>
  <c r="H951" i="5" s="1"/>
  <c r="X1002" i="5"/>
  <c r="H1002" i="5"/>
  <c r="X1098" i="5"/>
  <c r="H1098" i="5"/>
  <c r="AB281" i="5"/>
  <c r="AB302" i="5"/>
  <c r="AB309" i="5"/>
  <c r="AB316" i="5"/>
  <c r="X345" i="5"/>
  <c r="X377" i="5"/>
  <c r="AB397" i="5"/>
  <c r="AB405" i="5"/>
  <c r="AB413" i="5"/>
  <c r="AB421" i="5"/>
  <c r="AB429" i="5"/>
  <c r="X439" i="5"/>
  <c r="AB447" i="5"/>
  <c r="H475" i="5"/>
  <c r="H479" i="5"/>
  <c r="X479" i="5"/>
  <c r="V480" i="5"/>
  <c r="AB488" i="5"/>
  <c r="H492" i="5"/>
  <c r="H524" i="5"/>
  <c r="AB543" i="5"/>
  <c r="R598" i="5"/>
  <c r="AB603" i="5"/>
  <c r="T603" i="5"/>
  <c r="S603" i="5"/>
  <c r="X608" i="5"/>
  <c r="R608" i="5"/>
  <c r="V618" i="5"/>
  <c r="R676" i="5"/>
  <c r="X676" i="5"/>
  <c r="X712" i="5"/>
  <c r="T733" i="5"/>
  <c r="AB733" i="5"/>
  <c r="AB741" i="5"/>
  <c r="S746" i="5"/>
  <c r="T746" i="5"/>
  <c r="S797" i="5"/>
  <c r="AB797" i="5"/>
  <c r="T797" i="5"/>
  <c r="V813" i="5"/>
  <c r="T862" i="5"/>
  <c r="S862" i="5"/>
  <c r="AB387" i="5"/>
  <c r="AB395" i="5"/>
  <c r="AB403" i="5"/>
  <c r="AB404" i="5"/>
  <c r="AB411" i="5"/>
  <c r="AB412" i="5"/>
  <c r="AB419" i="5"/>
  <c r="AB420" i="5"/>
  <c r="AB427" i="5"/>
  <c r="AB428" i="5"/>
  <c r="AB440" i="5"/>
  <c r="AB454" i="5"/>
  <c r="H460" i="5"/>
  <c r="AB481" i="5"/>
  <c r="R492" i="5"/>
  <c r="R524" i="5"/>
  <c r="X552" i="5"/>
  <c r="R552" i="5"/>
  <c r="X556" i="5"/>
  <c r="R556" i="5"/>
  <c r="R594" i="5"/>
  <c r="R606" i="5"/>
  <c r="V616" i="5"/>
  <c r="H616" i="5" s="1"/>
  <c r="AB619" i="5"/>
  <c r="S619" i="5"/>
  <c r="R638" i="5"/>
  <c r="X638" i="5"/>
  <c r="V741" i="5"/>
  <c r="H741" i="5" s="1"/>
  <c r="V751" i="5"/>
  <c r="R751" i="5" s="1"/>
  <c r="T805" i="5"/>
  <c r="S805" i="5"/>
  <c r="X1043" i="5"/>
  <c r="H1043" i="5"/>
  <c r="H1046" i="5"/>
  <c r="X1046" i="5"/>
  <c r="H1054" i="5"/>
  <c r="X1054" i="5"/>
  <c r="AB629" i="5"/>
  <c r="AB639" i="5"/>
  <c r="S663" i="5"/>
  <c r="AB730" i="5"/>
  <c r="V733" i="5"/>
  <c r="H742" i="5"/>
  <c r="X742" i="5"/>
  <c r="AB746" i="5"/>
  <c r="R756" i="5"/>
  <c r="X756" i="5"/>
  <c r="H782" i="5"/>
  <c r="R784" i="5"/>
  <c r="T791" i="5"/>
  <c r="AB791" i="5"/>
  <c r="V801" i="5"/>
  <c r="T823" i="5"/>
  <c r="AB823" i="5"/>
  <c r="S823" i="5"/>
  <c r="T827" i="5"/>
  <c r="AB827" i="5"/>
  <c r="T838" i="5"/>
  <c r="S838" i="5"/>
  <c r="H846" i="5"/>
  <c r="X846" i="5"/>
  <c r="T854" i="5"/>
  <c r="S854" i="5"/>
  <c r="AB875" i="5"/>
  <c r="V875" i="5"/>
  <c r="T884" i="5"/>
  <c r="S884" i="5"/>
  <c r="R897" i="5"/>
  <c r="H923" i="5"/>
  <c r="H932" i="5"/>
  <c r="V955" i="5"/>
  <c r="T967" i="5"/>
  <c r="S967" i="5"/>
  <c r="V987" i="5"/>
  <c r="T1007" i="5"/>
  <c r="S1007" i="5"/>
  <c r="H1022" i="5"/>
  <c r="X1022" i="5"/>
  <c r="X1027" i="5"/>
  <c r="H1027" i="5"/>
  <c r="AB1030" i="5"/>
  <c r="T1030" i="5"/>
  <c r="S1030" i="5"/>
  <c r="H1038" i="5"/>
  <c r="X1038" i="5"/>
  <c r="H1062" i="5"/>
  <c r="X1062" i="5"/>
  <c r="T1249" i="5"/>
  <c r="S1249" i="5"/>
  <c r="AB1249" i="5"/>
  <c r="AB586" i="5"/>
  <c r="AB613" i="5"/>
  <c r="AB618" i="5"/>
  <c r="AB634" i="5"/>
  <c r="R636" i="5"/>
  <c r="V646" i="5"/>
  <c r="H646" i="5" s="1"/>
  <c r="AB651" i="5"/>
  <c r="R652" i="5"/>
  <c r="AB657" i="5"/>
  <c r="AB662" i="5"/>
  <c r="V663" i="5"/>
  <c r="AB684" i="5"/>
  <c r="AB709" i="5"/>
  <c r="AB717" i="5"/>
  <c r="AB724" i="5"/>
  <c r="AB726" i="5"/>
  <c r="T728" i="5"/>
  <c r="T736" i="5"/>
  <c r="AB738" i="5"/>
  <c r="V738" i="5"/>
  <c r="R748" i="5"/>
  <c r="X748" i="5"/>
  <c r="AB750" i="5"/>
  <c r="V750" i="5"/>
  <c r="R750" i="5" s="1"/>
  <c r="H762" i="5"/>
  <c r="X762" i="5"/>
  <c r="T786" i="5"/>
  <c r="H808" i="5"/>
  <c r="X808" i="5"/>
  <c r="S812" i="5"/>
  <c r="AB812" i="5"/>
  <c r="AB836" i="5"/>
  <c r="V836" i="5"/>
  <c r="H849" i="5"/>
  <c r="T852" i="5"/>
  <c r="S852" i="5"/>
  <c r="AB869" i="5"/>
  <c r="T914" i="5"/>
  <c r="S914" i="5"/>
  <c r="X918" i="5"/>
  <c r="T927" i="5"/>
  <c r="S927" i="5"/>
  <c r="T935" i="5"/>
  <c r="S935" i="5"/>
  <c r="T942" i="5"/>
  <c r="S942" i="5"/>
  <c r="H962" i="5"/>
  <c r="V967" i="5"/>
  <c r="X974" i="5"/>
  <c r="R993" i="5"/>
  <c r="T1011" i="5"/>
  <c r="S1011" i="5"/>
  <c r="X1018" i="5"/>
  <c r="H1018" i="5"/>
  <c r="H1030" i="5"/>
  <c r="X1030" i="5"/>
  <c r="X1075" i="5"/>
  <c r="H1075" i="5"/>
  <c r="H1102" i="5"/>
  <c r="R1116" i="5"/>
  <c r="X1116" i="5"/>
  <c r="X1169" i="5"/>
  <c r="AB663" i="5"/>
  <c r="T754" i="5"/>
  <c r="S754" i="5"/>
  <c r="V759" i="5"/>
  <c r="H766" i="5"/>
  <c r="R768" i="5"/>
  <c r="T774" i="5"/>
  <c r="S774" i="5"/>
  <c r="V783" i="5"/>
  <c r="H786" i="5"/>
  <c r="R788" i="5"/>
  <c r="X788" i="5"/>
  <c r="X796" i="5"/>
  <c r="R796" i="5"/>
  <c r="T799" i="5"/>
  <c r="S799" i="5"/>
  <c r="T821" i="5"/>
  <c r="S821" i="5"/>
  <c r="S824" i="5"/>
  <c r="AB824" i="5"/>
  <c r="T824" i="5"/>
  <c r="H862" i="5"/>
  <c r="X862" i="5"/>
  <c r="R869" i="5"/>
  <c r="T919" i="5"/>
  <c r="AB919" i="5"/>
  <c r="S919" i="5"/>
  <c r="R937" i="5"/>
  <c r="T988" i="5"/>
  <c r="S988" i="5"/>
  <c r="AB994" i="5"/>
  <c r="T994" i="5"/>
  <c r="S994" i="5"/>
  <c r="X1007" i="5"/>
  <c r="H1007" i="5"/>
  <c r="R1009" i="5"/>
  <c r="V1122" i="5"/>
  <c r="R1185" i="5"/>
  <c r="X1185" i="5"/>
  <c r="AB589" i="5"/>
  <c r="AB647" i="5"/>
  <c r="S665" i="5"/>
  <c r="AB679" i="5"/>
  <c r="AB710" i="5"/>
  <c r="AB718" i="5"/>
  <c r="S727" i="5"/>
  <c r="AB742" i="5"/>
  <c r="AB754" i="5"/>
  <c r="AB774" i="5"/>
  <c r="S780" i="5"/>
  <c r="T780" i="5"/>
  <c r="S804" i="5"/>
  <c r="AB804" i="5"/>
  <c r="T808" i="5"/>
  <c r="T825" i="5"/>
  <c r="S832" i="5"/>
  <c r="AB832" i="5"/>
  <c r="T832" i="5"/>
  <c r="T841" i="5"/>
  <c r="S841" i="5"/>
  <c r="AB849" i="5"/>
  <c r="T858" i="5"/>
  <c r="S858" i="5"/>
  <c r="T863" i="5"/>
  <c r="AB863" i="5"/>
  <c r="S863" i="5"/>
  <c r="T878" i="5"/>
  <c r="R925" i="5"/>
  <c r="H925" i="5"/>
  <c r="T931" i="5"/>
  <c r="AB931" i="5"/>
  <c r="S931" i="5"/>
  <c r="H935" i="5"/>
  <c r="T938" i="5"/>
  <c r="S938" i="5"/>
  <c r="T950" i="5"/>
  <c r="S950" i="5"/>
  <c r="T968" i="5"/>
  <c r="S968" i="5"/>
  <c r="T983" i="5"/>
  <c r="S983" i="5"/>
  <c r="V991" i="5"/>
  <c r="R991" i="5" s="1"/>
  <c r="T1006" i="5"/>
  <c r="S1006" i="5"/>
  <c r="AB1007" i="5"/>
  <c r="X1011" i="5"/>
  <c r="H1011" i="5"/>
  <c r="AB1014" i="5"/>
  <c r="T1014" i="5"/>
  <c r="S1014" i="5"/>
  <c r="X1031" i="5"/>
  <c r="H1031" i="5"/>
  <c r="X1034" i="5"/>
  <c r="H1034" i="5"/>
  <c r="X1047" i="5"/>
  <c r="H1047" i="5"/>
  <c r="T1071" i="5"/>
  <c r="S1071" i="5"/>
  <c r="AB1071" i="5"/>
  <c r="T1092" i="5"/>
  <c r="S1092" i="5"/>
  <c r="X1114" i="5"/>
  <c r="H1114" i="5"/>
  <c r="R1131" i="5"/>
  <c r="H1131" i="5"/>
  <c r="X1131" i="5"/>
  <c r="AB436" i="5"/>
  <c r="AB609" i="5"/>
  <c r="T615" i="5"/>
  <c r="AB621" i="5"/>
  <c r="T631" i="5"/>
  <c r="AB637" i="5"/>
  <c r="AB641" i="5"/>
  <c r="S647" i="5"/>
  <c r="S679" i="5"/>
  <c r="H684" i="5"/>
  <c r="AB693" i="5"/>
  <c r="V694" i="5"/>
  <c r="AB701" i="5"/>
  <c r="V702" i="5"/>
  <c r="H702" i="5" s="1"/>
  <c r="V730" i="5"/>
  <c r="X740" i="5"/>
  <c r="V746" i="5"/>
  <c r="T748" i="5"/>
  <c r="S756" i="5"/>
  <c r="T756" i="5"/>
  <c r="AB758" i="5"/>
  <c r="V758" i="5"/>
  <c r="R758" i="5" s="1"/>
  <c r="V767" i="5"/>
  <c r="R767" i="5" s="1"/>
  <c r="H770" i="5"/>
  <c r="R776" i="5"/>
  <c r="X776" i="5"/>
  <c r="AB782" i="5"/>
  <c r="T793" i="5"/>
  <c r="S793" i="5"/>
  <c r="H796" i="5"/>
  <c r="AB808" i="5"/>
  <c r="T812" i="5"/>
  <c r="S827" i="5"/>
  <c r="T835" i="5"/>
  <c r="S835" i="5"/>
  <c r="T850" i="5"/>
  <c r="S850" i="5"/>
  <c r="S855" i="5"/>
  <c r="X878" i="5"/>
  <c r="H894" i="5"/>
  <c r="X894" i="5"/>
  <c r="R901" i="5"/>
  <c r="H919" i="5"/>
  <c r="H922" i="5"/>
  <c r="AB935" i="5"/>
  <c r="R953" i="5"/>
  <c r="X1003" i="5"/>
  <c r="H1003" i="5"/>
  <c r="AB1011" i="5"/>
  <c r="X1071" i="5"/>
  <c r="H1071" i="5"/>
  <c r="T1103" i="5"/>
  <c r="AB1103" i="5"/>
  <c r="S1103" i="5"/>
  <c r="X1123" i="5"/>
  <c r="R1123" i="5"/>
  <c r="AB574" i="5"/>
  <c r="AB602" i="5"/>
  <c r="S609" i="5"/>
  <c r="S621" i="5"/>
  <c r="AB626" i="5"/>
  <c r="S627" i="5"/>
  <c r="S637" i="5"/>
  <c r="AB642" i="5"/>
  <c r="AB649" i="5"/>
  <c r="T653" i="5"/>
  <c r="AB659" i="5"/>
  <c r="R660" i="5"/>
  <c r="T664" i="5"/>
  <c r="V668" i="5"/>
  <c r="S673" i="5"/>
  <c r="AB676" i="5"/>
  <c r="H685" i="5"/>
  <c r="T692" i="5"/>
  <c r="AB698" i="5"/>
  <c r="AB706" i="5"/>
  <c r="H707" i="5"/>
  <c r="S711" i="5"/>
  <c r="AB712" i="5"/>
  <c r="S719" i="5"/>
  <c r="AB720" i="5"/>
  <c r="H725" i="5"/>
  <c r="S726" i="5"/>
  <c r="T732" i="5"/>
  <c r="AB734" i="5"/>
  <c r="V734" i="5"/>
  <c r="R734" i="5" s="1"/>
  <c r="S764" i="5"/>
  <c r="T764" i="5"/>
  <c r="X782" i="5"/>
  <c r="X784" i="5"/>
  <c r="T804" i="5"/>
  <c r="AB818" i="5"/>
  <c r="S818" i="5"/>
  <c r="AB830" i="5"/>
  <c r="AB850" i="5"/>
  <c r="T856" i="5"/>
  <c r="S856" i="5"/>
  <c r="R865" i="5"/>
  <c r="AB867" i="5"/>
  <c r="V867" i="5"/>
  <c r="X867" i="5" s="1"/>
  <c r="T870" i="5"/>
  <c r="T886" i="5"/>
  <c r="S886" i="5"/>
  <c r="X922" i="5"/>
  <c r="X979" i="5"/>
  <c r="H979" i="5"/>
  <c r="X983" i="5"/>
  <c r="H983" i="5"/>
  <c r="AB986" i="5"/>
  <c r="T986" i="5"/>
  <c r="S986" i="5"/>
  <c r="T1084" i="5"/>
  <c r="S1084" i="5"/>
  <c r="S1153" i="5"/>
  <c r="AB1153" i="5"/>
  <c r="T1153" i="5"/>
  <c r="AB590" i="5"/>
  <c r="AB654" i="5"/>
  <c r="X658" i="5"/>
  <c r="H672" i="5"/>
  <c r="S681" i="5"/>
  <c r="V722" i="5"/>
  <c r="H722" i="5" s="1"/>
  <c r="R752" i="5"/>
  <c r="T760" i="5"/>
  <c r="R772" i="5"/>
  <c r="T776" i="5"/>
  <c r="X786" i="5"/>
  <c r="S788" i="5"/>
  <c r="T788" i="5"/>
  <c r="AB796" i="5"/>
  <c r="X804" i="5"/>
  <c r="H809" i="5"/>
  <c r="AB813" i="5"/>
  <c r="H832" i="5"/>
  <c r="T871" i="5"/>
  <c r="S871" i="5"/>
  <c r="H910" i="5"/>
  <c r="V915" i="5"/>
  <c r="X915" i="5" s="1"/>
  <c r="AB938" i="5"/>
  <c r="AB983" i="5"/>
  <c r="H986" i="5"/>
  <c r="AB990" i="5"/>
  <c r="T992" i="5"/>
  <c r="S992" i="5"/>
  <c r="T1027" i="5"/>
  <c r="S1027" i="5"/>
  <c r="T1043" i="5"/>
  <c r="S1043" i="5"/>
  <c r="AB1043" i="5"/>
  <c r="AB1054" i="5"/>
  <c r="T1054" i="5"/>
  <c r="S1054" i="5"/>
  <c r="AB1098" i="5"/>
  <c r="T1098" i="5"/>
  <c r="S1098" i="5"/>
  <c r="AB762" i="5"/>
  <c r="V778" i="5"/>
  <c r="AB802" i="5"/>
  <c r="AB815" i="5"/>
  <c r="AB816" i="5"/>
  <c r="AB821" i="5"/>
  <c r="AB826" i="5"/>
  <c r="AB828" i="5"/>
  <c r="T836" i="5"/>
  <c r="AB854" i="5"/>
  <c r="AB858" i="5"/>
  <c r="S872" i="5"/>
  <c r="AB884" i="5"/>
  <c r="AB916" i="5"/>
  <c r="AB920" i="5"/>
  <c r="AB925" i="5"/>
  <c r="AB927" i="5"/>
  <c r="AB940" i="5"/>
  <c r="AB946" i="5"/>
  <c r="AB947" i="5"/>
  <c r="AB950" i="5"/>
  <c r="S951" i="5"/>
  <c r="AB962" i="5"/>
  <c r="V963" i="5"/>
  <c r="S970" i="5"/>
  <c r="T974" i="5"/>
  <c r="AB979" i="5"/>
  <c r="H995" i="5"/>
  <c r="S999" i="5"/>
  <c r="AB1003" i="5"/>
  <c r="H1015" i="5"/>
  <c r="S1019" i="5"/>
  <c r="V1023" i="5"/>
  <c r="S1032" i="5"/>
  <c r="T1034" i="5"/>
  <c r="S1039" i="5"/>
  <c r="S1044" i="5"/>
  <c r="AB1046" i="5"/>
  <c r="S1050" i="5"/>
  <c r="T1064" i="5"/>
  <c r="S1064" i="5"/>
  <c r="S1067" i="5"/>
  <c r="S1072" i="5"/>
  <c r="V1094" i="5"/>
  <c r="X1095" i="5"/>
  <c r="S1106" i="5"/>
  <c r="S1107" i="5"/>
  <c r="AB1122" i="5"/>
  <c r="T1133" i="5"/>
  <c r="T1137" i="5"/>
  <c r="X1144" i="5"/>
  <c r="S1156" i="5"/>
  <c r="S1157" i="5"/>
  <c r="S1164" i="5"/>
  <c r="T1164" i="5"/>
  <c r="S1165" i="5"/>
  <c r="S1169" i="5"/>
  <c r="S1173" i="5"/>
  <c r="T1186" i="5"/>
  <c r="AB1186" i="5"/>
  <c r="S1186" i="5"/>
  <c r="S1189" i="5"/>
  <c r="AB1189" i="5"/>
  <c r="X1193" i="5"/>
  <c r="AB1197" i="5"/>
  <c r="R1213" i="5"/>
  <c r="H1213" i="5"/>
  <c r="X1213" i="5"/>
  <c r="T1295" i="5"/>
  <c r="S1295" i="5"/>
  <c r="AB806" i="5"/>
  <c r="S867" i="5"/>
  <c r="V872" i="5"/>
  <c r="X872" i="5" s="1"/>
  <c r="AB904" i="5"/>
  <c r="S923" i="5"/>
  <c r="AB924" i="5"/>
  <c r="AB936" i="5"/>
  <c r="X938" i="5"/>
  <c r="X950" i="5"/>
  <c r="S959" i="5"/>
  <c r="AB963" i="5"/>
  <c r="S975" i="5"/>
  <c r="S990" i="5"/>
  <c r="V999" i="5"/>
  <c r="X1006" i="5"/>
  <c r="V1019" i="5"/>
  <c r="R1019" i="5" s="1"/>
  <c r="AB1023" i="5"/>
  <c r="S1035" i="5"/>
  <c r="V1039" i="5"/>
  <c r="X1067" i="5"/>
  <c r="S1078" i="5"/>
  <c r="S1086" i="5"/>
  <c r="S1087" i="5"/>
  <c r="V1091" i="5"/>
  <c r="AB1095" i="5"/>
  <c r="T1106" i="5"/>
  <c r="AB1107" i="5"/>
  <c r="X1110" i="5"/>
  <c r="V1115" i="5"/>
  <c r="V1133" i="5"/>
  <c r="S1149" i="5"/>
  <c r="R1150" i="5"/>
  <c r="AB1156" i="5"/>
  <c r="T1157" i="5"/>
  <c r="R1162" i="5"/>
  <c r="R1189" i="5"/>
  <c r="X1189" i="5"/>
  <c r="H1220" i="5"/>
  <c r="X1220" i="5"/>
  <c r="V1253" i="5"/>
  <c r="R1253" i="5" s="1"/>
  <c r="AB834" i="5"/>
  <c r="AB923" i="5"/>
  <c r="H938" i="5"/>
  <c r="AB999" i="5"/>
  <c r="AB1019" i="5"/>
  <c r="AB1039" i="5"/>
  <c r="AB1050" i="5"/>
  <c r="V1063" i="5"/>
  <c r="R1063" i="5" s="1"/>
  <c r="AB1067" i="5"/>
  <c r="T1078" i="5"/>
  <c r="V1079" i="5"/>
  <c r="R1079" i="5" s="1"/>
  <c r="X1087" i="5"/>
  <c r="T1108" i="5"/>
  <c r="S1108" i="5"/>
  <c r="AB1114" i="5"/>
  <c r="X1138" i="5"/>
  <c r="AB1165" i="5"/>
  <c r="V1165" i="5"/>
  <c r="AB1173" i="5"/>
  <c r="S1185" i="5"/>
  <c r="AB1185" i="5"/>
  <c r="R1197" i="5"/>
  <c r="H1197" i="5"/>
  <c r="X1197" i="5"/>
  <c r="S1205" i="5"/>
  <c r="AB1205" i="5"/>
  <c r="T1205" i="5"/>
  <c r="V1208" i="5"/>
  <c r="X1208" i="5" s="1"/>
  <c r="V1244" i="5"/>
  <c r="H1244" i="5" s="1"/>
  <c r="AB1244" i="5"/>
  <c r="T1471" i="5"/>
  <c r="AB1471" i="5"/>
  <c r="S1471" i="5"/>
  <c r="T1505" i="5"/>
  <c r="S1505" i="5"/>
  <c r="T1812" i="5"/>
  <c r="S1812" i="5"/>
  <c r="AB1821" i="5"/>
  <c r="S1821" i="5"/>
  <c r="AB959" i="5"/>
  <c r="AB975" i="5"/>
  <c r="AB1035" i="5"/>
  <c r="T1051" i="5"/>
  <c r="S1051" i="5"/>
  <c r="S1059" i="5"/>
  <c r="X1111" i="5"/>
  <c r="AB1117" i="5"/>
  <c r="V1117" i="5"/>
  <c r="R1117" i="5" s="1"/>
  <c r="R1149" i="5"/>
  <c r="R1157" i="5"/>
  <c r="T1158" i="5"/>
  <c r="AB1158" i="5"/>
  <c r="T1172" i="5"/>
  <c r="S1172" i="5"/>
  <c r="AB737" i="5"/>
  <c r="AB770" i="5"/>
  <c r="AB786" i="5"/>
  <c r="AB810" i="5"/>
  <c r="T820" i="5"/>
  <c r="AB831" i="5"/>
  <c r="S834" i="5"/>
  <c r="AB837" i="5"/>
  <c r="S851" i="5"/>
  <c r="AB870" i="5"/>
  <c r="AB888" i="5"/>
  <c r="V899" i="5"/>
  <c r="AB903" i="5"/>
  <c r="S905" i="5"/>
  <c r="AB907" i="5"/>
  <c r="AB909" i="5"/>
  <c r="AB921" i="5"/>
  <c r="V927" i="5"/>
  <c r="AB934" i="5"/>
  <c r="AB952" i="5"/>
  <c r="S954" i="5"/>
  <c r="S964" i="5"/>
  <c r="AB971" i="5"/>
  <c r="S978" i="5"/>
  <c r="AB995" i="5"/>
  <c r="S1002" i="5"/>
  <c r="AB1015" i="5"/>
  <c r="S1024" i="5"/>
  <c r="S1042" i="5"/>
  <c r="S1052" i="5"/>
  <c r="T1056" i="5"/>
  <c r="S1056" i="5"/>
  <c r="V1058" i="5"/>
  <c r="H1058" i="5" s="1"/>
  <c r="X1059" i="5"/>
  <c r="AB1062" i="5"/>
  <c r="H1082" i="5"/>
  <c r="T1100" i="5"/>
  <c r="S1100" i="5"/>
  <c r="V1107" i="5"/>
  <c r="AB1111" i="5"/>
  <c r="X1127" i="5"/>
  <c r="H1138" i="5"/>
  <c r="AB1143" i="5"/>
  <c r="R1145" i="5"/>
  <c r="H1145" i="5"/>
  <c r="AB1152" i="5"/>
  <c r="S1152" i="5"/>
  <c r="X1157" i="5"/>
  <c r="R1170" i="5"/>
  <c r="H1170" i="5"/>
  <c r="V1174" i="5"/>
  <c r="H1174" i="5" s="1"/>
  <c r="V1177" i="5"/>
  <c r="H1205" i="5"/>
  <c r="X1205" i="5"/>
  <c r="AB1223" i="5"/>
  <c r="S1223" i="5"/>
  <c r="S952" i="5"/>
  <c r="AB991" i="5"/>
  <c r="S1000" i="5"/>
  <c r="S1020" i="5"/>
  <c r="AB1031" i="5"/>
  <c r="S1040" i="5"/>
  <c r="AB1059" i="5"/>
  <c r="T1079" i="5"/>
  <c r="S1079" i="5"/>
  <c r="S1090" i="5"/>
  <c r="X1103" i="5"/>
  <c r="S1114" i="5"/>
  <c r="T1121" i="5"/>
  <c r="S1135" i="5"/>
  <c r="T1135" i="5"/>
  <c r="X1136" i="5"/>
  <c r="R1153" i="5"/>
  <c r="X1153" i="5"/>
  <c r="S1161" i="5"/>
  <c r="AB1168" i="5"/>
  <c r="S1181" i="5"/>
  <c r="X1233" i="5"/>
  <c r="AB1248" i="5"/>
  <c r="T1248" i="5"/>
  <c r="S1248" i="5"/>
  <c r="V1365" i="5"/>
  <c r="V1448" i="5"/>
  <c r="X1050" i="5"/>
  <c r="V1055" i="5"/>
  <c r="X1083" i="5"/>
  <c r="H1083" i="5"/>
  <c r="V1099" i="5"/>
  <c r="H1157" i="5"/>
  <c r="AB1169" i="5"/>
  <c r="H1173" i="5"/>
  <c r="R1181" i="5"/>
  <c r="H1181" i="5"/>
  <c r="X1181" i="5"/>
  <c r="V1188" i="5"/>
  <c r="AB1188" i="5"/>
  <c r="T1213" i="5"/>
  <c r="S1213" i="5"/>
  <c r="AB1213" i="5"/>
  <c r="V1273" i="5"/>
  <c r="H1273" i="5" s="1"/>
  <c r="AB1427" i="5"/>
  <c r="T1427" i="5"/>
  <c r="S1427" i="5"/>
  <c r="R1209" i="5"/>
  <c r="AB1280" i="5"/>
  <c r="T1280" i="5"/>
  <c r="S1280" i="5"/>
  <c r="AB1312" i="5"/>
  <c r="T1312" i="5"/>
  <c r="S1312" i="5"/>
  <c r="R1333" i="5"/>
  <c r="H1333" i="5"/>
  <c r="T1338" i="5"/>
  <c r="S1338" i="5"/>
  <c r="R1341" i="5"/>
  <c r="X1433" i="5"/>
  <c r="T1517" i="5"/>
  <c r="S1517" i="5"/>
  <c r="AB1532" i="5"/>
  <c r="S1532" i="5"/>
  <c r="T1532" i="5"/>
  <c r="X1612" i="5"/>
  <c r="T1645" i="5"/>
  <c r="AB1645" i="5"/>
  <c r="T1708" i="5"/>
  <c r="S1708" i="5"/>
  <c r="H2069" i="5"/>
  <c r="T2097" i="5"/>
  <c r="AB2097" i="5"/>
  <c r="AB1075" i="5"/>
  <c r="AB1175" i="5"/>
  <c r="AB1180" i="5"/>
  <c r="S1194" i="5"/>
  <c r="T1197" i="5"/>
  <c r="T1220" i="5"/>
  <c r="AB1220" i="5"/>
  <c r="H1221" i="5"/>
  <c r="T1226" i="5"/>
  <c r="S1226" i="5"/>
  <c r="V1237" i="5"/>
  <c r="AB1256" i="5"/>
  <c r="V1256" i="5"/>
  <c r="H1256" i="5" s="1"/>
  <c r="T1327" i="5"/>
  <c r="AB1327" i="5"/>
  <c r="S1327" i="5"/>
  <c r="T1374" i="5"/>
  <c r="S1374" i="5"/>
  <c r="T1395" i="5"/>
  <c r="S1395" i="5"/>
  <c r="R1406" i="5"/>
  <c r="H1406" i="5"/>
  <c r="V1410" i="5"/>
  <c r="V1418" i="5"/>
  <c r="S1434" i="5"/>
  <c r="T1434" i="5"/>
  <c r="R1450" i="5"/>
  <c r="H1450" i="5"/>
  <c r="S1568" i="5"/>
  <c r="T1568" i="5"/>
  <c r="T1200" i="5"/>
  <c r="AB1200" i="5"/>
  <c r="T1209" i="5"/>
  <c r="S1209" i="5"/>
  <c r="T1240" i="5"/>
  <c r="S1240" i="5"/>
  <c r="T1242" i="5"/>
  <c r="S1242" i="5"/>
  <c r="AB1252" i="5"/>
  <c r="T1252" i="5"/>
  <c r="V1281" i="5"/>
  <c r="R1281" i="5" s="1"/>
  <c r="V1313" i="5"/>
  <c r="R1349" i="5"/>
  <c r="H1349" i="5"/>
  <c r="R1363" i="5"/>
  <c r="AB1378" i="5"/>
  <c r="T1378" i="5"/>
  <c r="S1378" i="5"/>
  <c r="S1451" i="5"/>
  <c r="T1451" i="5"/>
  <c r="T1218" i="5"/>
  <c r="S1218" i="5"/>
  <c r="T1225" i="5"/>
  <c r="S1225" i="5"/>
  <c r="T1245" i="5"/>
  <c r="S1245" i="5"/>
  <c r="T1254" i="5"/>
  <c r="S1254" i="5"/>
  <c r="V1276" i="5"/>
  <c r="H1276" i="5" s="1"/>
  <c r="AB1276" i="5"/>
  <c r="T1282" i="5"/>
  <c r="S1282" i="5"/>
  <c r="T1314" i="5"/>
  <c r="S1314" i="5"/>
  <c r="AB1350" i="5"/>
  <c r="T1350" i="5"/>
  <c r="S1350" i="5"/>
  <c r="R1381" i="5"/>
  <c r="H1381" i="5"/>
  <c r="T1387" i="5"/>
  <c r="S1387" i="5"/>
  <c r="R1449" i="5"/>
  <c r="T1527" i="5"/>
  <c r="S1527" i="5"/>
  <c r="AB1527" i="5"/>
  <c r="T1556" i="5"/>
  <c r="S1556" i="5"/>
  <c r="AB1047" i="5"/>
  <c r="AB1083" i="5"/>
  <c r="S1188" i="5"/>
  <c r="V1206" i="5"/>
  <c r="X1209" i="5"/>
  <c r="AB1218" i="5"/>
  <c r="T1230" i="5"/>
  <c r="S1230" i="5"/>
  <c r="T1238" i="5"/>
  <c r="S1238" i="5"/>
  <c r="S1252" i="5"/>
  <c r="T1269" i="5"/>
  <c r="T1272" i="5"/>
  <c r="S1272" i="5"/>
  <c r="T1274" i="5"/>
  <c r="S1274" i="5"/>
  <c r="T1277" i="5"/>
  <c r="S1277" i="5"/>
  <c r="T1309" i="5"/>
  <c r="S1309" i="5"/>
  <c r="X1320" i="5"/>
  <c r="V1323" i="5"/>
  <c r="AB1340" i="5"/>
  <c r="T1340" i="5"/>
  <c r="S1340" i="5"/>
  <c r="AB1434" i="5"/>
  <c r="X1449" i="5"/>
  <c r="T1525" i="5"/>
  <c r="S1525" i="5"/>
  <c r="X1530" i="5"/>
  <c r="H1530" i="5"/>
  <c r="T1660" i="5"/>
  <c r="S1660" i="5"/>
  <c r="S1191" i="5"/>
  <c r="S1204" i="5"/>
  <c r="AB1240" i="5"/>
  <c r="AB1253" i="5"/>
  <c r="T1255" i="5"/>
  <c r="S1255" i="5"/>
  <c r="S1263" i="5"/>
  <c r="AB1269" i="5"/>
  <c r="X1340" i="5"/>
  <c r="AB1365" i="5"/>
  <c r="T1368" i="5"/>
  <c r="S1368" i="5"/>
  <c r="AB1451" i="5"/>
  <c r="X1713" i="5"/>
  <c r="H1713" i="5"/>
  <c r="AB1281" i="5"/>
  <c r="S1301" i="5"/>
  <c r="AB1308" i="5"/>
  <c r="AB1313" i="5"/>
  <c r="AB1326" i="5"/>
  <c r="T1348" i="5"/>
  <c r="AB1394" i="5"/>
  <c r="AB1410" i="5"/>
  <c r="T1415" i="5"/>
  <c r="AB1418" i="5"/>
  <c r="T1423" i="5"/>
  <c r="AB1450" i="5"/>
  <c r="T1549" i="5"/>
  <c r="AB1549" i="5"/>
  <c r="T1564" i="5"/>
  <c r="S1564" i="5"/>
  <c r="T1605" i="5"/>
  <c r="AB1605" i="5"/>
  <c r="V1677" i="5"/>
  <c r="T1711" i="5"/>
  <c r="S1711" i="5"/>
  <c r="X1716" i="5"/>
  <c r="H1719" i="5"/>
  <c r="X1719" i="5"/>
  <c r="R1732" i="5"/>
  <c r="H1732" i="5"/>
  <c r="T1735" i="5"/>
  <c r="S1735" i="5"/>
  <c r="V1758" i="5"/>
  <c r="AB1758" i="5"/>
  <c r="S1761" i="5"/>
  <c r="AB1761" i="5"/>
  <c r="T1761" i="5"/>
  <c r="AB1787" i="5"/>
  <c r="T1787" i="5"/>
  <c r="S1787" i="5"/>
  <c r="V1795" i="5"/>
  <c r="T1799" i="5"/>
  <c r="S1799" i="5"/>
  <c r="T1815" i="5"/>
  <c r="S1815" i="5"/>
  <c r="AB1851" i="5"/>
  <c r="V1851" i="5"/>
  <c r="AB1241" i="5"/>
  <c r="T1265" i="5"/>
  <c r="AB1268" i="5"/>
  <c r="V1269" i="5"/>
  <c r="H1269" i="5" s="1"/>
  <c r="AB1273" i="5"/>
  <c r="S1286" i="5"/>
  <c r="T1297" i="5"/>
  <c r="AB1300" i="5"/>
  <c r="V1301" i="5"/>
  <c r="AB1305" i="5"/>
  <c r="S1318" i="5"/>
  <c r="S1366" i="5"/>
  <c r="AB1374" i="5"/>
  <c r="AB1389" i="5"/>
  <c r="V1414" i="5"/>
  <c r="V1422" i="5"/>
  <c r="X1422" i="5" s="1"/>
  <c r="AB1433" i="5"/>
  <c r="H1490" i="5"/>
  <c r="AB1491" i="5"/>
  <c r="AB1499" i="5"/>
  <c r="AB1509" i="5"/>
  <c r="S1509" i="5"/>
  <c r="T1541" i="5"/>
  <c r="AB1541" i="5"/>
  <c r="AB1561" i="5"/>
  <c r="V1561" i="5"/>
  <c r="R1561" i="5" s="1"/>
  <c r="V1629" i="5"/>
  <c r="T1676" i="5"/>
  <c r="S1676" i="5"/>
  <c r="AB1708" i="5"/>
  <c r="V1708" i="5"/>
  <c r="AB1717" i="5"/>
  <c r="T1717" i="5"/>
  <c r="S1717" i="5"/>
  <c r="V1843" i="5"/>
  <c r="T1846" i="5"/>
  <c r="S1846" i="5"/>
  <c r="X1857" i="5"/>
  <c r="R1857" i="5"/>
  <c r="R1929" i="5"/>
  <c r="H1929" i="5"/>
  <c r="X1929" i="5"/>
  <c r="H1940" i="5"/>
  <c r="AB1435" i="5"/>
  <c r="X1499" i="5"/>
  <c r="T1581" i="5"/>
  <c r="AB1581" i="5"/>
  <c r="T1596" i="5"/>
  <c r="S1596" i="5"/>
  <c r="AB1616" i="5"/>
  <c r="V1616" i="5"/>
  <c r="R1616" i="5" s="1"/>
  <c r="T1639" i="5"/>
  <c r="S1639" i="5"/>
  <c r="T1671" i="5"/>
  <c r="S1671" i="5"/>
  <c r="V1685" i="5"/>
  <c r="R1685" i="5" s="1"/>
  <c r="X1705" i="5"/>
  <c r="H1705" i="5"/>
  <c r="V1766" i="5"/>
  <c r="H1766" i="5" s="1"/>
  <c r="AB1766" i="5"/>
  <c r="AB1785" i="5"/>
  <c r="V1785" i="5"/>
  <c r="T1797" i="5"/>
  <c r="AB1797" i="5"/>
  <c r="X1923" i="5"/>
  <c r="T1284" i="5"/>
  <c r="V1288" i="5"/>
  <c r="H1288" i="5" s="1"/>
  <c r="T1316" i="5"/>
  <c r="S1323" i="5"/>
  <c r="AB1344" i="5"/>
  <c r="X1435" i="5"/>
  <c r="AB1465" i="5"/>
  <c r="S1465" i="5"/>
  <c r="T1469" i="5"/>
  <c r="T1473" i="5"/>
  <c r="H1475" i="5"/>
  <c r="S1483" i="5"/>
  <c r="V1492" i="5"/>
  <c r="H1492" i="5" s="1"/>
  <c r="S1507" i="5"/>
  <c r="AB1513" i="5"/>
  <c r="S1513" i="5"/>
  <c r="AB1553" i="5"/>
  <c r="X1609" i="5"/>
  <c r="H1609" i="5"/>
  <c r="X1613" i="5"/>
  <c r="H1613" i="5"/>
  <c r="AB1623" i="5"/>
  <c r="T1623" i="5"/>
  <c r="S1623" i="5"/>
  <c r="T1636" i="5"/>
  <c r="S1636" i="5"/>
  <c r="T1653" i="5"/>
  <c r="AB1653" i="5"/>
  <c r="X1673" i="5"/>
  <c r="H1673" i="5"/>
  <c r="T1697" i="5"/>
  <c r="AB1697" i="5"/>
  <c r="V1709" i="5"/>
  <c r="T1724" i="5"/>
  <c r="AB1724" i="5"/>
  <c r="S1724" i="5"/>
  <c r="V1754" i="5"/>
  <c r="H1754" i="5" s="1"/>
  <c r="AB1754" i="5"/>
  <c r="S1789" i="5"/>
  <c r="AB1789" i="5"/>
  <c r="T1789" i="5"/>
  <c r="X1797" i="5"/>
  <c r="X1824" i="5"/>
  <c r="R1824" i="5"/>
  <c r="H1824" i="5"/>
  <c r="S1221" i="5"/>
  <c r="S1229" i="5"/>
  <c r="S1244" i="5"/>
  <c r="S1276" i="5"/>
  <c r="S1281" i="5"/>
  <c r="S1287" i="5"/>
  <c r="S1306" i="5"/>
  <c r="S1308" i="5"/>
  <c r="S1313" i="5"/>
  <c r="T1317" i="5"/>
  <c r="S1319" i="5"/>
  <c r="S1322" i="5"/>
  <c r="S1326" i="5"/>
  <c r="T1330" i="5"/>
  <c r="T1332" i="5"/>
  <c r="AB1342" i="5"/>
  <c r="S1344" i="5"/>
  <c r="T1346" i="5"/>
  <c r="H1364" i="5"/>
  <c r="S1380" i="5"/>
  <c r="T1389" i="5"/>
  <c r="S1429" i="5"/>
  <c r="H1434" i="5"/>
  <c r="S1447" i="5"/>
  <c r="H1451" i="5"/>
  <c r="AB1454" i="5"/>
  <c r="T1467" i="5"/>
  <c r="AB1477" i="5"/>
  <c r="T1477" i="5"/>
  <c r="V1478" i="5"/>
  <c r="AB1483" i="5"/>
  <c r="T1507" i="5"/>
  <c r="T1509" i="5"/>
  <c r="T1573" i="5"/>
  <c r="AB1573" i="5"/>
  <c r="AB1593" i="5"/>
  <c r="V1593" i="5"/>
  <c r="H1593" i="5" s="1"/>
  <c r="AB1613" i="5"/>
  <c r="AB1619" i="5"/>
  <c r="S1619" i="5"/>
  <c r="AB1636" i="5"/>
  <c r="V1636" i="5"/>
  <c r="AB1648" i="5"/>
  <c r="V1648" i="5"/>
  <c r="R1648" i="5" s="1"/>
  <c r="V1653" i="5"/>
  <c r="T1663" i="5"/>
  <c r="S1663" i="5"/>
  <c r="T1692" i="5"/>
  <c r="S1692" i="5"/>
  <c r="V1697" i="5"/>
  <c r="R1697" i="5" s="1"/>
  <c r="T1770" i="5"/>
  <c r="AB1770" i="5"/>
  <c r="S1770" i="5"/>
  <c r="X1800" i="5"/>
  <c r="R1877" i="5"/>
  <c r="X1877" i="5"/>
  <c r="AB1216" i="5"/>
  <c r="AB1232" i="5"/>
  <c r="S1251" i="5"/>
  <c r="S1270" i="5"/>
  <c r="S1283" i="5"/>
  <c r="S1302" i="5"/>
  <c r="S1304" i="5"/>
  <c r="S1315" i="5"/>
  <c r="AB1320" i="5"/>
  <c r="T1322" i="5"/>
  <c r="S1342" i="5"/>
  <c r="S1364" i="5"/>
  <c r="AB1373" i="5"/>
  <c r="T1394" i="5"/>
  <c r="S1407" i="5"/>
  <c r="S1409" i="5"/>
  <c r="S1417" i="5"/>
  <c r="X1431" i="5"/>
  <c r="S1433" i="5"/>
  <c r="H1435" i="5"/>
  <c r="X1438" i="5"/>
  <c r="S1443" i="5"/>
  <c r="S1445" i="5"/>
  <c r="T1447" i="5"/>
  <c r="T1450" i="5"/>
  <c r="T1465" i="5"/>
  <c r="AB1467" i="5"/>
  <c r="AB1479" i="5"/>
  <c r="AB1489" i="5"/>
  <c r="T1489" i="5"/>
  <c r="AB1493" i="5"/>
  <c r="S1493" i="5"/>
  <c r="V1494" i="5"/>
  <c r="R1506" i="5"/>
  <c r="R1518" i="5"/>
  <c r="AB1522" i="5"/>
  <c r="AB1570" i="5"/>
  <c r="S1588" i="5"/>
  <c r="T1600" i="5"/>
  <c r="AB1612" i="5"/>
  <c r="H1617" i="5"/>
  <c r="T1631" i="5"/>
  <c r="S1631" i="5"/>
  <c r="X1633" i="5"/>
  <c r="H1633" i="5"/>
  <c r="AB1668" i="5"/>
  <c r="V1668" i="5"/>
  <c r="AB1692" i="5"/>
  <c r="V1692" i="5"/>
  <c r="X1692" i="5" s="1"/>
  <c r="V1770" i="5"/>
  <c r="AB1783" i="5"/>
  <c r="T1783" i="5"/>
  <c r="S1783" i="5"/>
  <c r="H1827" i="5"/>
  <c r="R1892" i="5"/>
  <c r="R1900" i="5"/>
  <c r="S1266" i="5"/>
  <c r="S1298" i="5"/>
  <c r="AB1345" i="5"/>
  <c r="AB1409" i="5"/>
  <c r="AB1417" i="5"/>
  <c r="T1433" i="5"/>
  <c r="H1439" i="5"/>
  <c r="AB1449" i="5"/>
  <c r="X1454" i="5"/>
  <c r="R1470" i="5"/>
  <c r="R1474" i="5"/>
  <c r="S1477" i="5"/>
  <c r="X1479" i="5"/>
  <c r="AB1487" i="5"/>
  <c r="S1487" i="5"/>
  <c r="S1511" i="5"/>
  <c r="T1513" i="5"/>
  <c r="AB1519" i="5"/>
  <c r="S1519" i="5"/>
  <c r="AB1585" i="5"/>
  <c r="T1619" i="5"/>
  <c r="V1637" i="5"/>
  <c r="T1677" i="5"/>
  <c r="AB1677" i="5"/>
  <c r="AB1687" i="5"/>
  <c r="T1687" i="5"/>
  <c r="S1687" i="5"/>
  <c r="X1689" i="5"/>
  <c r="H1689" i="5"/>
  <c r="S1716" i="5"/>
  <c r="T1716" i="5"/>
  <c r="T1722" i="5"/>
  <c r="AB1722" i="5"/>
  <c r="V1738" i="5"/>
  <c r="AB1738" i="5"/>
  <c r="T1774" i="5"/>
  <c r="AB1774" i="5"/>
  <c r="S1774" i="5"/>
  <c r="AB1795" i="5"/>
  <c r="T1795" i="5"/>
  <c r="S1795" i="5"/>
  <c r="T1856" i="5"/>
  <c r="AB1856" i="5"/>
  <c r="AB1497" i="5"/>
  <c r="AB1521" i="5"/>
  <c r="AB1526" i="5"/>
  <c r="AB1565" i="5"/>
  <c r="AB1597" i="5"/>
  <c r="V1625" i="5"/>
  <c r="V1641" i="5"/>
  <c r="AB1655" i="5"/>
  <c r="V1656" i="5"/>
  <c r="AB1657" i="5"/>
  <c r="AB1660" i="5"/>
  <c r="H1661" i="5"/>
  <c r="H1669" i="5"/>
  <c r="V1672" i="5"/>
  <c r="AB1673" i="5"/>
  <c r="AB1676" i="5"/>
  <c r="V1681" i="5"/>
  <c r="AB1713" i="5"/>
  <c r="AB1725" i="5"/>
  <c r="V1745" i="5"/>
  <c r="R1745" i="5" s="1"/>
  <c r="AB1746" i="5"/>
  <c r="AB1750" i="5"/>
  <c r="AB1781" i="5"/>
  <c r="AB1791" i="5"/>
  <c r="AB1793" i="5"/>
  <c r="AB1801" i="5"/>
  <c r="AB1813" i="5"/>
  <c r="S1813" i="5"/>
  <c r="T1830" i="5"/>
  <c r="S1830" i="5"/>
  <c r="X1832" i="5"/>
  <c r="R1832" i="5"/>
  <c r="R1861" i="5"/>
  <c r="H1861" i="5"/>
  <c r="AB1910" i="5"/>
  <c r="S1910" i="5"/>
  <c r="T1912" i="5"/>
  <c r="AB1912" i="5"/>
  <c r="H1917" i="5"/>
  <c r="X1917" i="5"/>
  <c r="R1917" i="5"/>
  <c r="T1930" i="5"/>
  <c r="S1930" i="5"/>
  <c r="H1932" i="5"/>
  <c r="R1965" i="5"/>
  <c r="H1965" i="5"/>
  <c r="X1965" i="5"/>
  <c r="V2027" i="5"/>
  <c r="AB1681" i="5"/>
  <c r="S1737" i="5"/>
  <c r="T1838" i="5"/>
  <c r="S1838" i="5"/>
  <c r="R1868" i="5"/>
  <c r="V1884" i="5"/>
  <c r="V1936" i="5"/>
  <c r="H1945" i="5"/>
  <c r="X1945" i="5"/>
  <c r="H1972" i="5"/>
  <c r="X2013" i="5"/>
  <c r="R2013" i="5"/>
  <c r="H2013" i="5"/>
  <c r="T2092" i="5"/>
  <c r="S2092" i="5"/>
  <c r="AB1503" i="5"/>
  <c r="AB1635" i="5"/>
  <c r="AB1649" i="5"/>
  <c r="AB1652" i="5"/>
  <c r="AB1693" i="5"/>
  <c r="AB1696" i="5"/>
  <c r="AB1701" i="5"/>
  <c r="AB1704" i="5"/>
  <c r="AB1707" i="5"/>
  <c r="T1737" i="5"/>
  <c r="AB1767" i="5"/>
  <c r="AB1831" i="5"/>
  <c r="T1831" i="5"/>
  <c r="AB1879" i="5"/>
  <c r="T1879" i="5"/>
  <c r="H1912" i="5"/>
  <c r="H1980" i="5"/>
  <c r="H2016" i="5"/>
  <c r="T2036" i="5"/>
  <c r="S2036" i="5"/>
  <c r="S1647" i="5"/>
  <c r="S1652" i="5"/>
  <c r="S1667" i="5"/>
  <c r="AB1811" i="5"/>
  <c r="S1811" i="5"/>
  <c r="X1828" i="5"/>
  <c r="H1828" i="5"/>
  <c r="T1842" i="5"/>
  <c r="S1842" i="5"/>
  <c r="T1850" i="5"/>
  <c r="S1850" i="5"/>
  <c r="T1874" i="5"/>
  <c r="S1874" i="5"/>
  <c r="R1876" i="5"/>
  <c r="R1881" i="5"/>
  <c r="R1885" i="5"/>
  <c r="X1885" i="5"/>
  <c r="R1933" i="5"/>
  <c r="H1933" i="5"/>
  <c r="X1933" i="5"/>
  <c r="V1951" i="5"/>
  <c r="AB1481" i="5"/>
  <c r="S1552" i="5"/>
  <c r="S1584" i="5"/>
  <c r="S1615" i="5"/>
  <c r="S1620" i="5"/>
  <c r="V1628" i="5"/>
  <c r="H1628" i="5" s="1"/>
  <c r="AB1629" i="5"/>
  <c r="AB1632" i="5"/>
  <c r="S1635" i="5"/>
  <c r="AB1637" i="5"/>
  <c r="AB1640" i="5"/>
  <c r="AB1643" i="5"/>
  <c r="S1664" i="5"/>
  <c r="T1667" i="5"/>
  <c r="AB1683" i="5"/>
  <c r="V1684" i="5"/>
  <c r="AB1685" i="5"/>
  <c r="AB1688" i="5"/>
  <c r="S1691" i="5"/>
  <c r="S1707" i="5"/>
  <c r="AB1709" i="5"/>
  <c r="AB1712" i="5"/>
  <c r="S1721" i="5"/>
  <c r="S1723" i="5"/>
  <c r="S1741" i="5"/>
  <c r="AB1742" i="5"/>
  <c r="AB1749" i="5"/>
  <c r="AB1753" i="5"/>
  <c r="AB1757" i="5"/>
  <c r="T1763" i="5"/>
  <c r="AB1765" i="5"/>
  <c r="S1767" i="5"/>
  <c r="T1773" i="5"/>
  <c r="AB1778" i="5"/>
  <c r="S1782" i="5"/>
  <c r="S1802" i="5"/>
  <c r="AB1804" i="5"/>
  <c r="X1808" i="5"/>
  <c r="S1814" i="5"/>
  <c r="AB1839" i="5"/>
  <c r="V1839" i="5"/>
  <c r="R1865" i="5"/>
  <c r="H1885" i="5"/>
  <c r="R1896" i="5"/>
  <c r="H1905" i="5"/>
  <c r="X1905" i="5"/>
  <c r="R1905" i="5"/>
  <c r="H1913" i="5"/>
  <c r="X1913" i="5"/>
  <c r="R1913" i="5"/>
  <c r="H1948" i="5"/>
  <c r="X1953" i="5"/>
  <c r="R1953" i="5"/>
  <c r="H1953" i="5"/>
  <c r="T1956" i="5"/>
  <c r="AB1956" i="5"/>
  <c r="X2017" i="5"/>
  <c r="R2017" i="5"/>
  <c r="H2017" i="5"/>
  <c r="X2025" i="5"/>
  <c r="R2025" i="5"/>
  <c r="H2025" i="5"/>
  <c r="X2041" i="5"/>
  <c r="R2041" i="5"/>
  <c r="H2041" i="5"/>
  <c r="AB1510" i="5"/>
  <c r="AB1569" i="5"/>
  <c r="AB1601" i="5"/>
  <c r="S1604" i="5"/>
  <c r="T1635" i="5"/>
  <c r="AB1651" i="5"/>
  <c r="V1652" i="5"/>
  <c r="S1675" i="5"/>
  <c r="AB1695" i="5"/>
  <c r="V1696" i="5"/>
  <c r="T1707" i="5"/>
  <c r="S1715" i="5"/>
  <c r="S1739" i="5"/>
  <c r="S1755" i="5"/>
  <c r="T1767" i="5"/>
  <c r="AB1769" i="5"/>
  <c r="S1771" i="5"/>
  <c r="T1777" i="5"/>
  <c r="AB1779" i="5"/>
  <c r="AB1782" i="5"/>
  <c r="S1786" i="5"/>
  <c r="S1794" i="5"/>
  <c r="AB1796" i="5"/>
  <c r="T1811" i="5"/>
  <c r="R1828" i="5"/>
  <c r="S1831" i="5"/>
  <c r="AB1843" i="5"/>
  <c r="T1866" i="5"/>
  <c r="S1866" i="5"/>
  <c r="R1869" i="5"/>
  <c r="H1869" i="5"/>
  <c r="S1879" i="5"/>
  <c r="AB1885" i="5"/>
  <c r="AB1890" i="5"/>
  <c r="S1890" i="5"/>
  <c r="AB1919" i="5"/>
  <c r="S1919" i="5"/>
  <c r="X1961" i="5"/>
  <c r="R1961" i="5"/>
  <c r="H1961" i="5"/>
  <c r="X1969" i="5"/>
  <c r="H1969" i="5"/>
  <c r="R1981" i="5"/>
  <c r="H1981" i="5"/>
  <c r="X1981" i="5"/>
  <c r="H1897" i="5"/>
  <c r="R1909" i="5"/>
  <c r="X1909" i="5"/>
  <c r="H1916" i="5"/>
  <c r="H1944" i="5"/>
  <c r="H1949" i="5"/>
  <c r="X1949" i="5"/>
  <c r="R1949" i="5"/>
  <c r="T1962" i="5"/>
  <c r="S1962" i="5"/>
  <c r="H1964" i="5"/>
  <c r="H1992" i="5"/>
  <c r="H2020" i="5"/>
  <c r="S1816" i="5"/>
  <c r="AB1827" i="5"/>
  <c r="AB1869" i="5"/>
  <c r="R1873" i="5"/>
  <c r="T1887" i="5"/>
  <c r="R1889" i="5"/>
  <c r="AB1903" i="5"/>
  <c r="T1907" i="5"/>
  <c r="AB1916" i="5"/>
  <c r="V1920" i="5"/>
  <c r="X1920" i="5" s="1"/>
  <c r="AB1923" i="5"/>
  <c r="V1925" i="5"/>
  <c r="T1927" i="5"/>
  <c r="V1943" i="5"/>
  <c r="T1947" i="5"/>
  <c r="AB1948" i="5"/>
  <c r="H1952" i="5"/>
  <c r="T1954" i="5"/>
  <c r="AB1967" i="5"/>
  <c r="S1967" i="5"/>
  <c r="AB1978" i="5"/>
  <c r="T1978" i="5"/>
  <c r="AB1982" i="5"/>
  <c r="S1982" i="5"/>
  <c r="X2029" i="5"/>
  <c r="AB2036" i="5"/>
  <c r="V2053" i="5"/>
  <c r="T2065" i="5"/>
  <c r="AB2065" i="5"/>
  <c r="T2072" i="5"/>
  <c r="S2072" i="5"/>
  <c r="T2080" i="5"/>
  <c r="S2080" i="5"/>
  <c r="T2085" i="5"/>
  <c r="AB2085" i="5"/>
  <c r="R2106" i="5"/>
  <c r="H2106" i="5"/>
  <c r="V2117" i="5"/>
  <c r="T2226" i="5"/>
  <c r="S2226" i="5"/>
  <c r="AB1817" i="5"/>
  <c r="S1835" i="5"/>
  <c r="AB1863" i="5"/>
  <c r="AB1875" i="5"/>
  <c r="H1901" i="5"/>
  <c r="R1921" i="5"/>
  <c r="H1937" i="5"/>
  <c r="H1941" i="5"/>
  <c r="AB1946" i="5"/>
  <c r="AB1955" i="5"/>
  <c r="T1964" i="5"/>
  <c r="AB1964" i="5"/>
  <c r="AB1975" i="5"/>
  <c r="T1975" i="5"/>
  <c r="H1976" i="5"/>
  <c r="R2009" i="5"/>
  <c r="V2019" i="5"/>
  <c r="T2024" i="5"/>
  <c r="AB2024" i="5"/>
  <c r="V2061" i="5"/>
  <c r="H2061" i="5" s="1"/>
  <c r="AB2075" i="5"/>
  <c r="T2075" i="5"/>
  <c r="AB2080" i="5"/>
  <c r="AB2090" i="5"/>
  <c r="AB2095" i="5"/>
  <c r="S2095" i="5"/>
  <c r="V2302" i="5"/>
  <c r="R1957" i="5"/>
  <c r="R2001" i="5"/>
  <c r="H2001" i="5"/>
  <c r="T2034" i="5"/>
  <c r="S2034" i="5"/>
  <c r="X2101" i="5"/>
  <c r="T2148" i="5"/>
  <c r="S2148" i="5"/>
  <c r="AB1877" i="5"/>
  <c r="AB1939" i="5"/>
  <c r="AB1963" i="5"/>
  <c r="T1963" i="5"/>
  <c r="T1972" i="5"/>
  <c r="AB1972" i="5"/>
  <c r="R1977" i="5"/>
  <c r="H1977" i="5"/>
  <c r="AB1979" i="5"/>
  <c r="T1979" i="5"/>
  <c r="S1979" i="5"/>
  <c r="H1984" i="5"/>
  <c r="T1986" i="5"/>
  <c r="S1986" i="5"/>
  <c r="V1995" i="5"/>
  <c r="AB2007" i="5"/>
  <c r="T2007" i="5"/>
  <c r="S2007" i="5"/>
  <c r="R2029" i="5"/>
  <c r="H2029" i="5"/>
  <c r="H2113" i="5"/>
  <c r="T2218" i="5"/>
  <c r="S2218" i="5"/>
  <c r="T1817" i="5"/>
  <c r="AB1826" i="5"/>
  <c r="V1860" i="5"/>
  <c r="H1860" i="5" s="1"/>
  <c r="S1863" i="5"/>
  <c r="AB1871" i="5"/>
  <c r="AB1872" i="5"/>
  <c r="T1875" i="5"/>
  <c r="AB1883" i="5"/>
  <c r="AB1888" i="5"/>
  <c r="V1903" i="5"/>
  <c r="X1921" i="5"/>
  <c r="S1935" i="5"/>
  <c r="AB1936" i="5"/>
  <c r="S1939" i="5"/>
  <c r="AB1940" i="5"/>
  <c r="T1946" i="5"/>
  <c r="S1950" i="5"/>
  <c r="S1955" i="5"/>
  <c r="T1970" i="5"/>
  <c r="S1975" i="5"/>
  <c r="X1977" i="5"/>
  <c r="AB1984" i="5"/>
  <c r="X1997" i="5"/>
  <c r="V2000" i="5"/>
  <c r="R2000" i="5" s="1"/>
  <c r="H2012" i="5"/>
  <c r="T2016" i="5"/>
  <c r="AB2016" i="5"/>
  <c r="AB2048" i="5"/>
  <c r="AB2056" i="5"/>
  <c r="S2062" i="5"/>
  <c r="H2065" i="5"/>
  <c r="T2076" i="5"/>
  <c r="S2076" i="5"/>
  <c r="H2101" i="5"/>
  <c r="S2105" i="5"/>
  <c r="AB2105" i="5"/>
  <c r="S2161" i="5"/>
  <c r="T2161" i="5"/>
  <c r="AB2161" i="5"/>
  <c r="R2292" i="5"/>
  <c r="S1859" i="5"/>
  <c r="AB1861" i="5"/>
  <c r="H1874" i="5"/>
  <c r="H1890" i="5"/>
  <c r="X1893" i="5"/>
  <c r="S1899" i="5"/>
  <c r="S1918" i="5"/>
  <c r="AB1928" i="5"/>
  <c r="T1950" i="5"/>
  <c r="T1958" i="5"/>
  <c r="H1960" i="5"/>
  <c r="X1973" i="5"/>
  <c r="R1973" i="5"/>
  <c r="T1976" i="5"/>
  <c r="AB1976" i="5"/>
  <c r="AB1987" i="5"/>
  <c r="S1987" i="5"/>
  <c r="H1988" i="5"/>
  <c r="S1991" i="5"/>
  <c r="H2004" i="5"/>
  <c r="AB2011" i="5"/>
  <c r="S2011" i="5"/>
  <c r="S2014" i="5"/>
  <c r="H2024" i="5"/>
  <c r="S2026" i="5"/>
  <c r="V2028" i="5"/>
  <c r="H2032" i="5"/>
  <c r="AB2062" i="5"/>
  <c r="AB2068" i="5"/>
  <c r="AB2079" i="5"/>
  <c r="T2079" i="5"/>
  <c r="AB2084" i="5"/>
  <c r="V2084" i="5"/>
  <c r="R2114" i="5"/>
  <c r="H2114" i="5"/>
  <c r="AB2135" i="5"/>
  <c r="S2135" i="5"/>
  <c r="T2135" i="5"/>
  <c r="V2149" i="5"/>
  <c r="AB2149" i="5"/>
  <c r="S2228" i="5"/>
  <c r="AB2228" i="5"/>
  <c r="T2228" i="5"/>
  <c r="H2248" i="5"/>
  <c r="X2248" i="5"/>
  <c r="AB1818" i="5"/>
  <c r="AB1822" i="5"/>
  <c r="AB1840" i="5"/>
  <c r="T1859" i="5"/>
  <c r="AB1867" i="5"/>
  <c r="AB1895" i="5"/>
  <c r="T1899" i="5"/>
  <c r="T1918" i="5"/>
  <c r="T1923" i="5"/>
  <c r="S1931" i="5"/>
  <c r="AB1932" i="5"/>
  <c r="AB1938" i="5"/>
  <c r="AB1942" i="5"/>
  <c r="S1943" i="5"/>
  <c r="AB1951" i="5"/>
  <c r="X1957" i="5"/>
  <c r="AB1959" i="5"/>
  <c r="S1959" i="5"/>
  <c r="AB1974" i="5"/>
  <c r="S1974" i="5"/>
  <c r="T1980" i="5"/>
  <c r="AB1980" i="5"/>
  <c r="S1983" i="5"/>
  <c r="H1985" i="5"/>
  <c r="X1989" i="5"/>
  <c r="T1991" i="5"/>
  <c r="H2005" i="5"/>
  <c r="X2005" i="5"/>
  <c r="X2009" i="5"/>
  <c r="T2014" i="5"/>
  <c r="AB2027" i="5"/>
  <c r="T2027" i="5"/>
  <c r="T2064" i="5"/>
  <c r="R2071" i="5"/>
  <c r="X2071" i="5"/>
  <c r="V2076" i="5"/>
  <c r="R2076" i="5" s="1"/>
  <c r="R2102" i="5"/>
  <c r="V2138" i="5"/>
  <c r="AB2138" i="5"/>
  <c r="S2153" i="5"/>
  <c r="T2153" i="5"/>
  <c r="X2161" i="5"/>
  <c r="H2161" i="5"/>
  <c r="T2222" i="5"/>
  <c r="S2222" i="5"/>
  <c r="T1971" i="5"/>
  <c r="AB1995" i="5"/>
  <c r="AB2002" i="5"/>
  <c r="T2015" i="5"/>
  <c r="AB2023" i="5"/>
  <c r="AB2046" i="5"/>
  <c r="AB2064" i="5"/>
  <c r="AB2088" i="5"/>
  <c r="AB2089" i="5"/>
  <c r="AB2092" i="5"/>
  <c r="AB2094" i="5"/>
  <c r="T2096" i="5"/>
  <c r="AB2113" i="5"/>
  <c r="AB2144" i="5"/>
  <c r="T2144" i="5"/>
  <c r="S2144" i="5"/>
  <c r="R2110" i="5"/>
  <c r="AB2140" i="5"/>
  <c r="T2140" i="5"/>
  <c r="S2140" i="5"/>
  <c r="V2144" i="5"/>
  <c r="H2153" i="5"/>
  <c r="V2165" i="5"/>
  <c r="X2213" i="5"/>
  <c r="R2213" i="5"/>
  <c r="H2213" i="5"/>
  <c r="V2221" i="5"/>
  <c r="H2240" i="5"/>
  <c r="X2240" i="5"/>
  <c r="AB2100" i="5"/>
  <c r="V2100" i="5"/>
  <c r="S2108" i="5"/>
  <c r="X2116" i="5"/>
  <c r="H2121" i="5"/>
  <c r="V2145" i="5"/>
  <c r="X2145" i="5" s="1"/>
  <c r="V2148" i="5"/>
  <c r="R2225" i="5"/>
  <c r="H2225" i="5"/>
  <c r="T2265" i="5"/>
  <c r="S2265" i="5"/>
  <c r="H2337" i="5"/>
  <c r="X2337" i="5"/>
  <c r="R2337" i="5"/>
  <c r="V2341" i="5"/>
  <c r="AB2432" i="5"/>
  <c r="T2432" i="5"/>
  <c r="S2432" i="5"/>
  <c r="X2436" i="5"/>
  <c r="R2436" i="5"/>
  <c r="H2436" i="5"/>
  <c r="S1995" i="5"/>
  <c r="AB2003" i="5"/>
  <c r="AB2008" i="5"/>
  <c r="AB2031" i="5"/>
  <c r="AB2071" i="5"/>
  <c r="AB2083" i="5"/>
  <c r="T2093" i="5"/>
  <c r="AB2093" i="5"/>
  <c r="S2109" i="5"/>
  <c r="T2109" i="5"/>
  <c r="S2149" i="5"/>
  <c r="T2149" i="5"/>
  <c r="H2220" i="5"/>
  <c r="X2225" i="5"/>
  <c r="H2278" i="5"/>
  <c r="T2330" i="5"/>
  <c r="S2330" i="5"/>
  <c r="AB2330" i="5"/>
  <c r="AB2010" i="5"/>
  <c r="AB2019" i="5"/>
  <c r="AB2039" i="5"/>
  <c r="AB2054" i="5"/>
  <c r="AB2060" i="5"/>
  <c r="T2101" i="5"/>
  <c r="AB2101" i="5"/>
  <c r="X2109" i="5"/>
  <c r="S2137" i="5"/>
  <c r="AB2137" i="5"/>
  <c r="R2146" i="5"/>
  <c r="H2146" i="5"/>
  <c r="V2164" i="5"/>
  <c r="AB2188" i="5"/>
  <c r="T2188" i="5"/>
  <c r="T2212" i="5"/>
  <c r="S2212" i="5"/>
  <c r="V2217" i="5"/>
  <c r="H2244" i="5"/>
  <c r="X2244" i="5"/>
  <c r="AB2256" i="5"/>
  <c r="T2256" i="5"/>
  <c r="S2256" i="5"/>
  <c r="AB2263" i="5"/>
  <c r="S2263" i="5"/>
  <c r="V2268" i="5"/>
  <c r="X2289" i="5"/>
  <c r="H2289" i="5"/>
  <c r="H2205" i="5"/>
  <c r="V2209" i="5"/>
  <c r="AB2221" i="5"/>
  <c r="AB2225" i="5"/>
  <c r="H2241" i="5"/>
  <c r="T2244" i="5"/>
  <c r="H2245" i="5"/>
  <c r="T2248" i="5"/>
  <c r="AB2271" i="5"/>
  <c r="AB2285" i="5"/>
  <c r="V2285" i="5"/>
  <c r="AB2289" i="5"/>
  <c r="AB2293" i="5"/>
  <c r="T2298" i="5"/>
  <c r="AB2298" i="5"/>
  <c r="T2312" i="5"/>
  <c r="V2370" i="5"/>
  <c r="R2377" i="5"/>
  <c r="H2377" i="5"/>
  <c r="V2438" i="5"/>
  <c r="T2461" i="5"/>
  <c r="AB2461" i="5"/>
  <c r="T2475" i="5"/>
  <c r="S2475" i="5"/>
  <c r="AB2112" i="5"/>
  <c r="AB2114" i="5"/>
  <c r="AB2117" i="5"/>
  <c r="AB2171" i="5"/>
  <c r="S2178" i="5"/>
  <c r="S2186" i="5"/>
  <c r="S2194" i="5"/>
  <c r="R2205" i="5"/>
  <c r="AB2244" i="5"/>
  <c r="R2245" i="5"/>
  <c r="AB2248" i="5"/>
  <c r="R2257" i="5"/>
  <c r="T2278" i="5"/>
  <c r="AB2278" i="5"/>
  <c r="T2291" i="5"/>
  <c r="S2291" i="5"/>
  <c r="T2322" i="5"/>
  <c r="AB2322" i="5"/>
  <c r="R2461" i="5"/>
  <c r="F2461" i="5"/>
  <c r="E2461" i="5"/>
  <c r="X2461" i="5" s="1"/>
  <c r="J2461" i="5"/>
  <c r="I2461" i="5"/>
  <c r="H2461" i="5"/>
  <c r="G2461" i="5"/>
  <c r="H2472" i="5"/>
  <c r="F2472" i="5"/>
  <c r="E2472" i="5"/>
  <c r="X2472" i="5" s="1"/>
  <c r="AB2173" i="5"/>
  <c r="T2178" i="5"/>
  <c r="T2186" i="5"/>
  <c r="T2194" i="5"/>
  <c r="AB2202" i="5"/>
  <c r="R2335" i="5"/>
  <c r="X2335" i="5"/>
  <c r="H2339" i="5"/>
  <c r="R2339" i="5"/>
  <c r="H2409" i="5"/>
  <c r="AB2422" i="5"/>
  <c r="S2422" i="5"/>
  <c r="T2422" i="5"/>
  <c r="H2427" i="5"/>
  <c r="R2427" i="5"/>
  <c r="I2476" i="5"/>
  <c r="F2476" i="5"/>
  <c r="E2476" i="5"/>
  <c r="X2476" i="5" s="1"/>
  <c r="AB2121" i="5"/>
  <c r="V2141" i="5"/>
  <c r="S2164" i="5"/>
  <c r="S2167" i="5"/>
  <c r="S2171" i="5"/>
  <c r="X2202" i="5"/>
  <c r="AB2205" i="5"/>
  <c r="S2210" i="5"/>
  <c r="T2224" i="5"/>
  <c r="AB2232" i="5"/>
  <c r="AB2241" i="5"/>
  <c r="AB2245" i="5"/>
  <c r="AB2249" i="5"/>
  <c r="AB2259" i="5"/>
  <c r="T2272" i="5"/>
  <c r="T2286" i="5"/>
  <c r="AB2286" i="5"/>
  <c r="H2287" i="5"/>
  <c r="AB2291" i="5"/>
  <c r="X2293" i="5"/>
  <c r="X2330" i="5"/>
  <c r="H2335" i="5"/>
  <c r="X2427" i="5"/>
  <c r="H2476" i="5"/>
  <c r="AB2096" i="5"/>
  <c r="T2145" i="5"/>
  <c r="T2157" i="5"/>
  <c r="T2165" i="5"/>
  <c r="AB2169" i="5"/>
  <c r="T2171" i="5"/>
  <c r="AB2181" i="5"/>
  <c r="AB2184" i="5"/>
  <c r="AB2197" i="5"/>
  <c r="AB2200" i="5"/>
  <c r="X2205" i="5"/>
  <c r="AB2237" i="5"/>
  <c r="X2245" i="5"/>
  <c r="S2254" i="5"/>
  <c r="AB2261" i="5"/>
  <c r="AB2277" i="5"/>
  <c r="V2277" i="5"/>
  <c r="S2280" i="5"/>
  <c r="V2294" i="5"/>
  <c r="T2299" i="5"/>
  <c r="S2299" i="5"/>
  <c r="S2306" i="5"/>
  <c r="H2313" i="5"/>
  <c r="AB2329" i="5"/>
  <c r="T2329" i="5"/>
  <c r="R2343" i="5"/>
  <c r="H2343" i="5"/>
  <c r="X2343" i="5"/>
  <c r="R2369" i="5"/>
  <c r="H2369" i="5"/>
  <c r="X2369" i="5"/>
  <c r="H2413" i="5"/>
  <c r="H2425" i="5"/>
  <c r="R2425" i="5"/>
  <c r="X2435" i="5"/>
  <c r="R2445" i="5"/>
  <c r="I2445" i="5"/>
  <c r="F2445" i="5"/>
  <c r="E2445" i="5"/>
  <c r="X2445" i="5" s="1"/>
  <c r="AB2111" i="5"/>
  <c r="S2112" i="5"/>
  <c r="T2129" i="5"/>
  <c r="T2133" i="5"/>
  <c r="S2136" i="5"/>
  <c r="V2157" i="5"/>
  <c r="R2157" i="5" s="1"/>
  <c r="AB2168" i="5"/>
  <c r="AB2172" i="5"/>
  <c r="AB2176" i="5"/>
  <c r="AB2189" i="5"/>
  <c r="AB2192" i="5"/>
  <c r="H2202" i="5"/>
  <c r="V2216" i="5"/>
  <c r="R2216" i="5" s="1"/>
  <c r="AB2224" i="5"/>
  <c r="AB2233" i="5"/>
  <c r="AB2258" i="5"/>
  <c r="S2264" i="5"/>
  <c r="S2267" i="5"/>
  <c r="AB2272" i="5"/>
  <c r="S2278" i="5"/>
  <c r="S2284" i="5"/>
  <c r="T2290" i="5"/>
  <c r="AB2290" i="5"/>
  <c r="S2293" i="5"/>
  <c r="S2297" i="5"/>
  <c r="V2301" i="5"/>
  <c r="AB2306" i="5"/>
  <c r="AB2310" i="5"/>
  <c r="V2310" i="5"/>
  <c r="R2310" i="5" s="1"/>
  <c r="S2322" i="5"/>
  <c r="R2351" i="5"/>
  <c r="X2351" i="5"/>
  <c r="R2359" i="5"/>
  <c r="H2359" i="5"/>
  <c r="X2359" i="5"/>
  <c r="T2394" i="5"/>
  <c r="AB2394" i="5"/>
  <c r="X2425" i="5"/>
  <c r="H2445" i="5"/>
  <c r="AB2145" i="5"/>
  <c r="AB2164" i="5"/>
  <c r="AB2165" i="5"/>
  <c r="AB2196" i="5"/>
  <c r="AB2229" i="5"/>
  <c r="X2233" i="5"/>
  <c r="AB2252" i="5"/>
  <c r="X2257" i="5"/>
  <c r="T2267" i="5"/>
  <c r="AB2297" i="5"/>
  <c r="AB2300" i="5"/>
  <c r="T2300" i="5"/>
  <c r="X2317" i="5"/>
  <c r="H2317" i="5"/>
  <c r="S2329" i="5"/>
  <c r="H2351" i="5"/>
  <c r="S2365" i="5"/>
  <c r="T2365" i="5"/>
  <c r="T2408" i="5"/>
  <c r="S2408" i="5"/>
  <c r="AB2426" i="5"/>
  <c r="T2426" i="5"/>
  <c r="S2426" i="5"/>
  <c r="T2436" i="5"/>
  <c r="AB2436" i="5"/>
  <c r="T2335" i="5"/>
  <c r="T2369" i="5"/>
  <c r="AB2445" i="5"/>
  <c r="AB2476" i="5"/>
  <c r="R2478" i="5"/>
  <c r="H2465" i="5"/>
  <c r="AB2468" i="5"/>
  <c r="AB2473" i="5"/>
  <c r="AB2280" i="5"/>
  <c r="V2314" i="5"/>
  <c r="R2314" i="5" s="1"/>
  <c r="V2318" i="5"/>
  <c r="R2318" i="5" s="1"/>
  <c r="AB2326" i="5"/>
  <c r="X2329" i="5"/>
  <c r="S2333" i="5"/>
  <c r="H2334" i="5"/>
  <c r="AB2344" i="5"/>
  <c r="AB2352" i="5"/>
  <c r="AB2360" i="5"/>
  <c r="AB2369" i="5"/>
  <c r="T2373" i="5"/>
  <c r="T2377" i="5"/>
  <c r="AB2381" i="5"/>
  <c r="S2384" i="5"/>
  <c r="V2393" i="5"/>
  <c r="R2393" i="5" s="1"/>
  <c r="T2397" i="5"/>
  <c r="AB2410" i="5"/>
  <c r="AB2429" i="5"/>
  <c r="T2433" i="5"/>
  <c r="AB2438" i="5"/>
  <c r="T2449" i="5"/>
  <c r="J2450" i="5"/>
  <c r="AB2453" i="5"/>
  <c r="I2465" i="5"/>
  <c r="AB2467" i="5"/>
  <c r="F2468" i="5"/>
  <c r="AB2314" i="5"/>
  <c r="AB2318" i="5"/>
  <c r="AB2323" i="5"/>
  <c r="T2333" i="5"/>
  <c r="AB2341" i="5"/>
  <c r="R2348" i="5"/>
  <c r="R2356" i="5"/>
  <c r="R2364" i="5"/>
  <c r="S2379" i="5"/>
  <c r="AB2414" i="5"/>
  <c r="S2423" i="5"/>
  <c r="AB2430" i="5"/>
  <c r="H2442" i="5"/>
  <c r="G2445" i="5"/>
  <c r="E2453" i="5"/>
  <c r="X2453" i="5" s="1"/>
  <c r="T2457" i="5"/>
  <c r="G2468" i="5"/>
  <c r="G2476" i="5"/>
  <c r="G2487" i="5"/>
  <c r="AB2284" i="5"/>
  <c r="AB2292" i="5"/>
  <c r="AB2302" i="5"/>
  <c r="H2322" i="5"/>
  <c r="S2323" i="5"/>
  <c r="S2334" i="5"/>
  <c r="AB2382" i="5"/>
  <c r="AB2387" i="5"/>
  <c r="V2401" i="5"/>
  <c r="T2409" i="5"/>
  <c r="S2430" i="5"/>
  <c r="AB2435" i="5"/>
  <c r="T2441" i="5"/>
  <c r="AB2446" i="5"/>
  <c r="AB2448" i="5"/>
  <c r="AB2455" i="5"/>
  <c r="AB2457" i="5"/>
  <c r="S2458" i="5"/>
  <c r="V2464" i="5"/>
  <c r="G2464" i="5" s="1"/>
  <c r="I2468" i="5"/>
  <c r="E2478" i="5"/>
  <c r="H2487" i="5"/>
  <c r="AB2370" i="5"/>
  <c r="T2420" i="5"/>
  <c r="H2453" i="5"/>
  <c r="S2456" i="5"/>
  <c r="J2468" i="5"/>
  <c r="AB2472" i="5"/>
  <c r="G2485" i="5"/>
  <c r="AB2334" i="5"/>
  <c r="AB2338" i="5"/>
  <c r="X2348" i="5"/>
  <c r="X2349" i="5"/>
  <c r="X2356" i="5"/>
  <c r="X2364" i="5"/>
  <c r="AB2371" i="5"/>
  <c r="AB2380" i="5"/>
  <c r="T2385" i="5"/>
  <c r="S2387" i="5"/>
  <c r="AB2398" i="5"/>
  <c r="AB2409" i="5"/>
  <c r="AB2420" i="5"/>
  <c r="S2440" i="5"/>
  <c r="AB2441" i="5"/>
  <c r="S2442" i="5"/>
  <c r="G2450" i="5"/>
  <c r="I2453" i="5"/>
  <c r="S2455" i="5"/>
  <c r="AB2456" i="5"/>
  <c r="T2468" i="5"/>
  <c r="G2478" i="5"/>
  <c r="G2483" i="5"/>
  <c r="AB2488" i="5"/>
  <c r="F19" i="6"/>
  <c r="X297" i="5"/>
  <c r="AB23" i="5"/>
  <c r="X28" i="5"/>
  <c r="V112" i="5"/>
  <c r="AB115" i="5"/>
  <c r="R145" i="5"/>
  <c r="V175" i="5"/>
  <c r="AB178" i="5"/>
  <c r="AB199" i="5"/>
  <c r="R229" i="5"/>
  <c r="X280" i="5"/>
  <c r="R280" i="5"/>
  <c r="AB312" i="5"/>
  <c r="V312" i="5"/>
  <c r="AB396" i="5"/>
  <c r="AB105" i="5"/>
  <c r="R114" i="5"/>
  <c r="AB136" i="5"/>
  <c r="V143" i="5"/>
  <c r="AB146" i="5"/>
  <c r="AB168" i="5"/>
  <c r="R177" i="5"/>
  <c r="AB235" i="5"/>
  <c r="X264" i="5"/>
  <c r="R264" i="5"/>
  <c r="R5" i="5"/>
  <c r="AB20" i="5"/>
  <c r="R21" i="5"/>
  <c r="AB28" i="5"/>
  <c r="R29" i="5"/>
  <c r="AB34" i="5"/>
  <c r="AB38" i="5"/>
  <c r="AB42" i="5"/>
  <c r="AB46" i="5"/>
  <c r="AB50" i="5"/>
  <c r="AB54" i="5"/>
  <c r="AB58" i="5"/>
  <c r="AB62" i="5"/>
  <c r="AB66" i="5"/>
  <c r="AB70" i="5"/>
  <c r="AB74" i="5"/>
  <c r="AB78" i="5"/>
  <c r="AB82" i="5"/>
  <c r="AB86" i="5"/>
  <c r="AB90" i="5"/>
  <c r="AB94" i="5"/>
  <c r="AB98" i="5"/>
  <c r="AB104" i="5"/>
  <c r="AB117" i="5"/>
  <c r="V123" i="5"/>
  <c r="X124" i="5"/>
  <c r="R125" i="5"/>
  <c r="AB126" i="5"/>
  <c r="AB135" i="5"/>
  <c r="AB148" i="5"/>
  <c r="V155" i="5"/>
  <c r="X156" i="5"/>
  <c r="R157" i="5"/>
  <c r="AB158" i="5"/>
  <c r="AB167" i="5"/>
  <c r="X177" i="5"/>
  <c r="AB180" i="5"/>
  <c r="R188" i="5"/>
  <c r="AB189" i="5"/>
  <c r="AB198" i="5"/>
  <c r="R215" i="5"/>
  <c r="AB217" i="5"/>
  <c r="X233" i="5"/>
  <c r="R233" i="5"/>
  <c r="AB239" i="5"/>
  <c r="AB254" i="5"/>
  <c r="AB270" i="5"/>
  <c r="AB286" i="5"/>
  <c r="AB5" i="5"/>
  <c r="AB21" i="5"/>
  <c r="AB29" i="5"/>
  <c r="AB35" i="5"/>
  <c r="AB39" i="5"/>
  <c r="AB43" i="5"/>
  <c r="AB47" i="5"/>
  <c r="AB51" i="5"/>
  <c r="AB55" i="5"/>
  <c r="AB59" i="5"/>
  <c r="AB63" i="5"/>
  <c r="AB67" i="5"/>
  <c r="AB71" i="5"/>
  <c r="AB75" i="5"/>
  <c r="AB79" i="5"/>
  <c r="AB83" i="5"/>
  <c r="AB87" i="5"/>
  <c r="AB91" i="5"/>
  <c r="AB95" i="5"/>
  <c r="AB99" i="5"/>
  <c r="V104" i="5"/>
  <c r="R106" i="5"/>
  <c r="AB107" i="5"/>
  <c r="AB116" i="5"/>
  <c r="AB128" i="5"/>
  <c r="V135" i="5"/>
  <c r="R137" i="5"/>
  <c r="AB138" i="5"/>
  <c r="AB147" i="5"/>
  <c r="AB160" i="5"/>
  <c r="V167" i="5"/>
  <c r="R169" i="5"/>
  <c r="AB170" i="5"/>
  <c r="AB179" i="5"/>
  <c r="AB191" i="5"/>
  <c r="V198" i="5"/>
  <c r="R200" i="5"/>
  <c r="AB201" i="5"/>
  <c r="R207" i="5"/>
  <c r="V217" i="5"/>
  <c r="R218" i="5"/>
  <c r="R237" i="5"/>
  <c r="X252" i="5"/>
  <c r="R252" i="5"/>
  <c r="X268" i="5"/>
  <c r="R268" i="5"/>
  <c r="R314" i="5"/>
  <c r="AB344" i="5"/>
  <c r="X355" i="5"/>
  <c r="R355" i="5"/>
  <c r="R367" i="5"/>
  <c r="T367" i="5"/>
  <c r="H367" i="5"/>
  <c r="V116" i="5"/>
  <c r="V147" i="5"/>
  <c r="AB150" i="5"/>
  <c r="AB172" i="5"/>
  <c r="V179" i="5"/>
  <c r="X180" i="5"/>
  <c r="R181" i="5"/>
  <c r="AB182" i="5"/>
  <c r="AB203" i="5"/>
  <c r="AB209" i="5"/>
  <c r="AB243" i="5"/>
  <c r="AB258" i="5"/>
  <c r="AB274" i="5"/>
  <c r="AB290" i="5"/>
  <c r="R311" i="5"/>
  <c r="AB319" i="5"/>
  <c r="V319" i="5"/>
  <c r="X335" i="5"/>
  <c r="R335" i="5"/>
  <c r="AB342" i="5"/>
  <c r="V342" i="5"/>
  <c r="R118" i="5"/>
  <c r="X5" i="5"/>
  <c r="AB120" i="5"/>
  <c r="V127" i="5"/>
  <c r="R129" i="5"/>
  <c r="AB130" i="5"/>
  <c r="AB152" i="5"/>
  <c r="V159" i="5"/>
  <c r="R161" i="5"/>
  <c r="AB162" i="5"/>
  <c r="AB184" i="5"/>
  <c r="V190" i="5"/>
  <c r="AB193" i="5"/>
  <c r="R204" i="5"/>
  <c r="V209" i="5"/>
  <c r="R210" i="5"/>
  <c r="X219" i="5"/>
  <c r="R219" i="5"/>
  <c r="AB220" i="5"/>
  <c r="R241" i="5"/>
  <c r="R272" i="5"/>
  <c r="X288" i="5"/>
  <c r="R288" i="5"/>
  <c r="R300" i="5"/>
  <c r="X300" i="5"/>
  <c r="AB392" i="5"/>
  <c r="AB109" i="5"/>
  <c r="X117" i="5"/>
  <c r="AB140" i="5"/>
  <c r="R149" i="5"/>
  <c r="AB19"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19" i="5"/>
  <c r="AB132" i="5"/>
  <c r="V139" i="5"/>
  <c r="X140" i="5"/>
  <c r="R141" i="5"/>
  <c r="AB142" i="5"/>
  <c r="AB151" i="5"/>
  <c r="AB164" i="5"/>
  <c r="V171" i="5"/>
  <c r="X172" i="5"/>
  <c r="R173" i="5"/>
  <c r="AB174" i="5"/>
  <c r="AB183" i="5"/>
  <c r="AB195" i="5"/>
  <c r="V202" i="5"/>
  <c r="X203" i="5"/>
  <c r="AB206" i="5"/>
  <c r="AB223" i="5"/>
  <c r="AB247" i="5"/>
  <c r="AB262" i="5"/>
  <c r="AB278" i="5"/>
  <c r="AB294" i="5"/>
  <c r="AB304" i="5"/>
  <c r="V304" i="5"/>
  <c r="R322" i="5"/>
  <c r="X368" i="5"/>
  <c r="R368" i="5"/>
  <c r="H368" i="5"/>
  <c r="AB386" i="5"/>
  <c r="V386" i="5"/>
  <c r="AB31" i="5"/>
  <c r="AB25" i="5"/>
  <c r="AB37" i="5"/>
  <c r="AB45" i="5"/>
  <c r="AB53" i="5"/>
  <c r="AB57" i="5"/>
  <c r="AB61" i="5"/>
  <c r="AB65" i="5"/>
  <c r="AB69" i="5"/>
  <c r="AB73" i="5"/>
  <c r="AB81" i="5"/>
  <c r="AB89" i="5"/>
  <c r="V100" i="5"/>
  <c r="AB113" i="5"/>
  <c r="R117" i="5"/>
  <c r="V119" i="5"/>
  <c r="AB122" i="5"/>
  <c r="AB144" i="5"/>
  <c r="R148" i="5"/>
  <c r="V151" i="5"/>
  <c r="X152" i="5"/>
  <c r="R153" i="5"/>
  <c r="AB154" i="5"/>
  <c r="AB176" i="5"/>
  <c r="R180" i="5"/>
  <c r="V183" i="5"/>
  <c r="X184" i="5"/>
  <c r="R185" i="5"/>
  <c r="AB186" i="5"/>
  <c r="V206" i="5"/>
  <c r="R211" i="5"/>
  <c r="AB213" i="5"/>
  <c r="R221" i="5"/>
  <c r="AB227" i="5"/>
  <c r="R245" i="5"/>
  <c r="X260" i="5"/>
  <c r="R260" i="5"/>
  <c r="R276" i="5"/>
  <c r="X292" i="5"/>
  <c r="R292" i="5"/>
  <c r="R318" i="5"/>
  <c r="V325" i="5"/>
  <c r="X336" i="5"/>
  <c r="R336" i="5"/>
  <c r="AB345" i="5"/>
  <c r="H454" i="5"/>
  <c r="X454" i="5"/>
  <c r="R454" i="5"/>
  <c r="H478" i="5"/>
  <c r="X478" i="5"/>
  <c r="R478" i="5"/>
  <c r="AB33" i="5"/>
  <c r="AB41" i="5"/>
  <c r="AB49" i="5"/>
  <c r="AB77" i="5"/>
  <c r="AB85" i="5"/>
  <c r="AB93" i="5"/>
  <c r="AB97" i="5"/>
  <c r="R121" i="5"/>
  <c r="R18" i="5"/>
  <c r="R23" i="5"/>
  <c r="R26" i="5"/>
  <c r="X30" i="5"/>
  <c r="R31" i="5"/>
  <c r="X36" i="5"/>
  <c r="X40" i="5"/>
  <c r="X52" i="5"/>
  <c r="X56" i="5"/>
  <c r="X60" i="5"/>
  <c r="X64" i="5"/>
  <c r="X68" i="5"/>
  <c r="X72" i="5"/>
  <c r="X80" i="5"/>
  <c r="X84" i="5"/>
  <c r="X88" i="5"/>
  <c r="X101" i="5"/>
  <c r="R102" i="5"/>
  <c r="AB103" i="5"/>
  <c r="AB112" i="5"/>
  <c r="AB124" i="5"/>
  <c r="R128" i="5"/>
  <c r="V131" i="5"/>
  <c r="X132" i="5"/>
  <c r="R133" i="5"/>
  <c r="AB134" i="5"/>
  <c r="AB143" i="5"/>
  <c r="AB156" i="5"/>
  <c r="R160" i="5"/>
  <c r="V163" i="5"/>
  <c r="R165" i="5"/>
  <c r="AB166" i="5"/>
  <c r="AB175" i="5"/>
  <c r="AB187" i="5"/>
  <c r="R191" i="5"/>
  <c r="V194" i="5"/>
  <c r="X195" i="5"/>
  <c r="R196" i="5"/>
  <c r="AB197" i="5"/>
  <c r="V213" i="5"/>
  <c r="R214" i="5"/>
  <c r="R225" i="5"/>
  <c r="AB231" i="5"/>
  <c r="AB250" i="5"/>
  <c r="AB266" i="5"/>
  <c r="AB282" i="5"/>
  <c r="R307" i="5"/>
  <c r="V343" i="5"/>
  <c r="X323" i="5"/>
  <c r="AB324" i="5"/>
  <c r="X327" i="5"/>
  <c r="R327" i="5"/>
  <c r="X328" i="5"/>
  <c r="AB334" i="5"/>
  <c r="V334" i="5"/>
  <c r="AB357" i="5"/>
  <c r="V359" i="5"/>
  <c r="H364" i="5"/>
  <c r="AB366" i="5"/>
  <c r="V366" i="5"/>
  <c r="AB369" i="5"/>
  <c r="R455" i="5"/>
  <c r="H455" i="5"/>
  <c r="X455" i="5"/>
  <c r="R483" i="5"/>
  <c r="H483" i="5"/>
  <c r="X483" i="5"/>
  <c r="R515" i="5"/>
  <c r="H515" i="5"/>
  <c r="X515" i="5"/>
  <c r="AB210" i="5"/>
  <c r="AB214" i="5"/>
  <c r="AB218" i="5"/>
  <c r="V220" i="5"/>
  <c r="V223" i="5"/>
  <c r="AB224" i="5"/>
  <c r="V227" i="5"/>
  <c r="AB228" i="5"/>
  <c r="V231" i="5"/>
  <c r="AB232" i="5"/>
  <c r="V235" i="5"/>
  <c r="AB236" i="5"/>
  <c r="V239" i="5"/>
  <c r="AB240" i="5"/>
  <c r="V243" i="5"/>
  <c r="AB244" i="5"/>
  <c r="V247" i="5"/>
  <c r="AB248" i="5"/>
  <c r="V250" i="5"/>
  <c r="AB251" i="5"/>
  <c r="V254" i="5"/>
  <c r="AB255" i="5"/>
  <c r="V258" i="5"/>
  <c r="AB259" i="5"/>
  <c r="V262" i="5"/>
  <c r="AB263" i="5"/>
  <c r="V266" i="5"/>
  <c r="AB267" i="5"/>
  <c r="V270" i="5"/>
  <c r="AB271" i="5"/>
  <c r="V274" i="5"/>
  <c r="AB275" i="5"/>
  <c r="V278" i="5"/>
  <c r="AB279" i="5"/>
  <c r="V282" i="5"/>
  <c r="AB283" i="5"/>
  <c r="V286" i="5"/>
  <c r="AB287" i="5"/>
  <c r="V290" i="5"/>
  <c r="AB291" i="5"/>
  <c r="V294" i="5"/>
  <c r="AB295" i="5"/>
  <c r="R296" i="5"/>
  <c r="R297" i="5"/>
  <c r="V301" i="5"/>
  <c r="AB303" i="5"/>
  <c r="V308" i="5"/>
  <c r="AB310" i="5"/>
  <c r="V315" i="5"/>
  <c r="AB317" i="5"/>
  <c r="AB323" i="5"/>
  <c r="AB327" i="5"/>
  <c r="AB337" i="5"/>
  <c r="V339" i="5"/>
  <c r="AB346" i="5"/>
  <c r="V346" i="5"/>
  <c r="AB359" i="5"/>
  <c r="AB373" i="5"/>
  <c r="R443" i="5"/>
  <c r="X443" i="5"/>
  <c r="H443" i="5"/>
  <c r="AB298" i="5"/>
  <c r="AB305" i="5"/>
  <c r="AB313" i="5"/>
  <c r="AB320" i="5"/>
  <c r="V351" i="5"/>
  <c r="X352" i="5"/>
  <c r="AB358" i="5"/>
  <c r="V358" i="5"/>
  <c r="AB370" i="5"/>
  <c r="V370" i="5"/>
  <c r="AB377" i="5"/>
  <c r="X383" i="5"/>
  <c r="R383" i="5"/>
  <c r="H383" i="5"/>
  <c r="X448" i="5"/>
  <c r="H448" i="5"/>
  <c r="R448" i="5"/>
  <c r="H462" i="5"/>
  <c r="X462" i="5"/>
  <c r="R462" i="5"/>
  <c r="AB329" i="5"/>
  <c r="R331" i="5"/>
  <c r="X332" i="5"/>
  <c r="AB338" i="5"/>
  <c r="V338" i="5"/>
  <c r="AB351" i="5"/>
  <c r="AB361" i="5"/>
  <c r="X363" i="5"/>
  <c r="X364" i="5"/>
  <c r="AB374" i="5"/>
  <c r="V374" i="5"/>
  <c r="AB381" i="5"/>
  <c r="R467" i="5"/>
  <c r="H467" i="5"/>
  <c r="H494" i="5"/>
  <c r="X494" i="5"/>
  <c r="R494" i="5"/>
  <c r="H526" i="5"/>
  <c r="R526" i="5"/>
  <c r="AB350" i="5"/>
  <c r="V350" i="5"/>
  <c r="AB378" i="5"/>
  <c r="V378" i="5"/>
  <c r="AB385" i="5"/>
  <c r="AB400" i="5"/>
  <c r="R499" i="5"/>
  <c r="H499" i="5"/>
  <c r="X499" i="5"/>
  <c r="R303" i="5"/>
  <c r="R310" i="5"/>
  <c r="R317" i="5"/>
  <c r="AB325" i="5"/>
  <c r="V326" i="5"/>
  <c r="AB330" i="5"/>
  <c r="V330" i="5"/>
  <c r="AB343" i="5"/>
  <c r="AB353" i="5"/>
  <c r="X356" i="5"/>
  <c r="H360" i="5"/>
  <c r="AB362" i="5"/>
  <c r="V362" i="5"/>
  <c r="AB382" i="5"/>
  <c r="V382" i="5"/>
  <c r="AB389" i="5"/>
  <c r="AB393" i="5"/>
  <c r="R328" i="5"/>
  <c r="AB335" i="5"/>
  <c r="AB336" i="5"/>
  <c r="R347" i="5"/>
  <c r="X348" i="5"/>
  <c r="AB354" i="5"/>
  <c r="V354" i="5"/>
  <c r="R371" i="5"/>
  <c r="H371" i="5"/>
  <c r="AB390" i="5"/>
  <c r="V390" i="5"/>
  <c r="H510" i="5"/>
  <c r="X510" i="5"/>
  <c r="R510" i="5"/>
  <c r="V394" i="5"/>
  <c r="V398" i="5"/>
  <c r="V402" i="5"/>
  <c r="V406" i="5"/>
  <c r="V410" i="5"/>
  <c r="V414" i="5"/>
  <c r="V418" i="5"/>
  <c r="V422" i="5"/>
  <c r="V426" i="5"/>
  <c r="V430" i="5"/>
  <c r="V434" i="5"/>
  <c r="H435" i="5"/>
  <c r="V438" i="5"/>
  <c r="H439" i="5"/>
  <c r="V442" i="5"/>
  <c r="H445" i="5"/>
  <c r="AB450" i="5"/>
  <c r="AB458" i="5"/>
  <c r="X471" i="5"/>
  <c r="X503" i="5"/>
  <c r="R531" i="5"/>
  <c r="AB537" i="5"/>
  <c r="V537" i="5"/>
  <c r="AB556" i="5"/>
  <c r="AB566" i="5"/>
  <c r="AB569" i="5"/>
  <c r="V569" i="5"/>
  <c r="AB580" i="5"/>
  <c r="AB581" i="5"/>
  <c r="V581" i="5"/>
  <c r="H690" i="5"/>
  <c r="R690" i="5"/>
  <c r="X690" i="5"/>
  <c r="V444" i="5"/>
  <c r="V450" i="5"/>
  <c r="V458" i="5"/>
  <c r="V461" i="5"/>
  <c r="AB462" i="5"/>
  <c r="AB467" i="5"/>
  <c r="X468" i="5"/>
  <c r="V477" i="5"/>
  <c r="AB478" i="5"/>
  <c r="AB483" i="5"/>
  <c r="X484" i="5"/>
  <c r="V493" i="5"/>
  <c r="AB494" i="5"/>
  <c r="AB499" i="5"/>
  <c r="X500" i="5"/>
  <c r="V509" i="5"/>
  <c r="AB510" i="5"/>
  <c r="AB515" i="5"/>
  <c r="X516" i="5"/>
  <c r="V525" i="5"/>
  <c r="AB526" i="5"/>
  <c r="H534" i="5"/>
  <c r="AB542" i="5"/>
  <c r="R543" i="5"/>
  <c r="H550" i="5"/>
  <c r="X550" i="5"/>
  <c r="AB554" i="5"/>
  <c r="AB557" i="5"/>
  <c r="V557" i="5"/>
  <c r="V446" i="5"/>
  <c r="R463" i="5"/>
  <c r="H471" i="5"/>
  <c r="V474" i="5"/>
  <c r="R479" i="5"/>
  <c r="H487" i="5"/>
  <c r="V490" i="5"/>
  <c r="R495" i="5"/>
  <c r="H503" i="5"/>
  <c r="V506" i="5"/>
  <c r="R511" i="5"/>
  <c r="H519" i="5"/>
  <c r="V522" i="5"/>
  <c r="R527" i="5"/>
  <c r="H539" i="5"/>
  <c r="AB564" i="5"/>
  <c r="H570" i="5"/>
  <c r="X570" i="5"/>
  <c r="R435" i="5"/>
  <c r="R439" i="5"/>
  <c r="H452" i="5"/>
  <c r="V453" i="5"/>
  <c r="AB463" i="5"/>
  <c r="X464" i="5"/>
  <c r="AB468" i="5"/>
  <c r="V473" i="5"/>
  <c r="AB474" i="5"/>
  <c r="AB479" i="5"/>
  <c r="AB484" i="5"/>
  <c r="V489" i="5"/>
  <c r="AB490" i="5"/>
  <c r="AB495" i="5"/>
  <c r="X496" i="5"/>
  <c r="AB500" i="5"/>
  <c r="V505" i="5"/>
  <c r="AB506" i="5"/>
  <c r="AB511" i="5"/>
  <c r="X512" i="5"/>
  <c r="AB516" i="5"/>
  <c r="V521" i="5"/>
  <c r="AB522" i="5"/>
  <c r="AB527" i="5"/>
  <c r="X528" i="5"/>
  <c r="AB532" i="5"/>
  <c r="AB534" i="5"/>
  <c r="R535" i="5"/>
  <c r="AB541" i="5"/>
  <c r="V541" i="5"/>
  <c r="AB552" i="5"/>
  <c r="AB562" i="5"/>
  <c r="AB565" i="5"/>
  <c r="V565" i="5"/>
  <c r="H666" i="5"/>
  <c r="R666" i="5"/>
  <c r="X666" i="5"/>
  <c r="V451" i="5"/>
  <c r="V459" i="5"/>
  <c r="V470" i="5"/>
  <c r="H472" i="5"/>
  <c r="R475" i="5"/>
  <c r="V486" i="5"/>
  <c r="H488" i="5"/>
  <c r="R491" i="5"/>
  <c r="V502" i="5"/>
  <c r="H504" i="5"/>
  <c r="R507" i="5"/>
  <c r="V518" i="5"/>
  <c r="H520" i="5"/>
  <c r="R523" i="5"/>
  <c r="V538" i="5"/>
  <c r="AB546" i="5"/>
  <c r="R547" i="5"/>
  <c r="AB550" i="5"/>
  <c r="AB553" i="5"/>
  <c r="V553" i="5"/>
  <c r="AB572" i="5"/>
  <c r="H670" i="5"/>
  <c r="R670" i="5"/>
  <c r="X670" i="5"/>
  <c r="AB448" i="5"/>
  <c r="AB459" i="5"/>
  <c r="X460" i="5"/>
  <c r="AB464" i="5"/>
  <c r="V469" i="5"/>
  <c r="AB470" i="5"/>
  <c r="AB475" i="5"/>
  <c r="X476" i="5"/>
  <c r="AB480" i="5"/>
  <c r="V485" i="5"/>
  <c r="AB486" i="5"/>
  <c r="AB491" i="5"/>
  <c r="X492" i="5"/>
  <c r="AB496" i="5"/>
  <c r="V501" i="5"/>
  <c r="AB502" i="5"/>
  <c r="AB507" i="5"/>
  <c r="AB512" i="5"/>
  <c r="V517" i="5"/>
  <c r="AB518" i="5"/>
  <c r="AB523" i="5"/>
  <c r="X524" i="5"/>
  <c r="AB528" i="5"/>
  <c r="AB533" i="5"/>
  <c r="V533" i="5"/>
  <c r="H543" i="5"/>
  <c r="AB560" i="5"/>
  <c r="H566" i="5"/>
  <c r="X566" i="5"/>
  <c r="AB570" i="5"/>
  <c r="AB573" i="5"/>
  <c r="V573" i="5"/>
  <c r="H674" i="5"/>
  <c r="R674" i="5"/>
  <c r="X674" i="5"/>
  <c r="R452" i="5"/>
  <c r="H466" i="5"/>
  <c r="H468" i="5"/>
  <c r="R471" i="5"/>
  <c r="H482" i="5"/>
  <c r="H484" i="5"/>
  <c r="R487" i="5"/>
  <c r="H498" i="5"/>
  <c r="R503" i="5"/>
  <c r="H514" i="5"/>
  <c r="R519" i="5"/>
  <c r="H530" i="5"/>
  <c r="AB538" i="5"/>
  <c r="R539" i="5"/>
  <c r="AB545" i="5"/>
  <c r="V545" i="5"/>
  <c r="T548" i="5"/>
  <c r="S548" i="5"/>
  <c r="AB548" i="5"/>
  <c r="H554" i="5"/>
  <c r="X554" i="5"/>
  <c r="AB558" i="5"/>
  <c r="AB561" i="5"/>
  <c r="V561" i="5"/>
  <c r="R574" i="5"/>
  <c r="H574" i="5"/>
  <c r="X574" i="5"/>
  <c r="H682" i="5"/>
  <c r="R682" i="5"/>
  <c r="X682" i="5"/>
  <c r="V449" i="5"/>
  <c r="AB449" i="5"/>
  <c r="V457" i="5"/>
  <c r="AB460" i="5"/>
  <c r="V465" i="5"/>
  <c r="AB466" i="5"/>
  <c r="AB471" i="5"/>
  <c r="AB476" i="5"/>
  <c r="V481" i="5"/>
  <c r="AB482" i="5"/>
  <c r="AB487" i="5"/>
  <c r="AB492" i="5"/>
  <c r="V497" i="5"/>
  <c r="AB498" i="5"/>
  <c r="AB503" i="5"/>
  <c r="AB508" i="5"/>
  <c r="V513" i="5"/>
  <c r="AB514" i="5"/>
  <c r="T516" i="5"/>
  <c r="AB519" i="5"/>
  <c r="X520" i="5"/>
  <c r="AB524" i="5"/>
  <c r="V529" i="5"/>
  <c r="AB530" i="5"/>
  <c r="H542" i="5"/>
  <c r="AB549" i="5"/>
  <c r="V549" i="5"/>
  <c r="AB568" i="5"/>
  <c r="AB576" i="5"/>
  <c r="AB577" i="5"/>
  <c r="V577" i="5"/>
  <c r="R578" i="5"/>
  <c r="H578" i="5"/>
  <c r="X578" i="5"/>
  <c r="H686" i="5"/>
  <c r="R686" i="5"/>
  <c r="X686" i="5"/>
  <c r="H548" i="5"/>
  <c r="V551" i="5"/>
  <c r="H552" i="5"/>
  <c r="V555" i="5"/>
  <c r="H556" i="5"/>
  <c r="V559" i="5"/>
  <c r="V563" i="5"/>
  <c r="V567" i="5"/>
  <c r="H568" i="5"/>
  <c r="V571" i="5"/>
  <c r="V575" i="5"/>
  <c r="V579" i="5"/>
  <c r="V583" i="5"/>
  <c r="AB584" i="5"/>
  <c r="V587" i="5"/>
  <c r="H588" i="5"/>
  <c r="AB588" i="5"/>
  <c r="V591" i="5"/>
  <c r="AB592" i="5"/>
  <c r="V595" i="5"/>
  <c r="H596" i="5"/>
  <c r="AB596" i="5"/>
  <c r="S598" i="5"/>
  <c r="V599" i="5"/>
  <c r="H600" i="5"/>
  <c r="AB600" i="5"/>
  <c r="S602" i="5"/>
  <c r="V603" i="5"/>
  <c r="H604" i="5"/>
  <c r="AB604" i="5"/>
  <c r="S606" i="5"/>
  <c r="V607" i="5"/>
  <c r="H608" i="5"/>
  <c r="AB608" i="5"/>
  <c r="S610" i="5"/>
  <c r="V611" i="5"/>
  <c r="H612" i="5"/>
  <c r="AB612" i="5"/>
  <c r="S614" i="5"/>
  <c r="V615" i="5"/>
  <c r="AB616" i="5"/>
  <c r="S618" i="5"/>
  <c r="V619" i="5"/>
  <c r="H620" i="5"/>
  <c r="AB620" i="5"/>
  <c r="S622" i="5"/>
  <c r="V623" i="5"/>
  <c r="AB624" i="5"/>
  <c r="S626" i="5"/>
  <c r="V627" i="5"/>
  <c r="AB628" i="5"/>
  <c r="S630" i="5"/>
  <c r="V631" i="5"/>
  <c r="AB632" i="5"/>
  <c r="S634" i="5"/>
  <c r="V635" i="5"/>
  <c r="H636" i="5"/>
  <c r="AB636" i="5"/>
  <c r="S638" i="5"/>
  <c r="V639" i="5"/>
  <c r="H640" i="5"/>
  <c r="AB640" i="5"/>
  <c r="S642" i="5"/>
  <c r="V643" i="5"/>
  <c r="H644" i="5"/>
  <c r="AB644" i="5"/>
  <c r="S646" i="5"/>
  <c r="V647" i="5"/>
  <c r="AB648" i="5"/>
  <c r="S650" i="5"/>
  <c r="V651" i="5"/>
  <c r="H652" i="5"/>
  <c r="AB652" i="5"/>
  <c r="S654" i="5"/>
  <c r="V655" i="5"/>
  <c r="AB656" i="5"/>
  <c r="S658" i="5"/>
  <c r="V659" i="5"/>
  <c r="H660" i="5"/>
  <c r="AB660" i="5"/>
  <c r="X669" i="5"/>
  <c r="V671" i="5"/>
  <c r="H673" i="5"/>
  <c r="AB675" i="5"/>
  <c r="X685" i="5"/>
  <c r="V687" i="5"/>
  <c r="H689" i="5"/>
  <c r="X691" i="5"/>
  <c r="AB695" i="5"/>
  <c r="S699" i="5"/>
  <c r="H703" i="5"/>
  <c r="X706" i="5"/>
  <c r="X707" i="5"/>
  <c r="H710" i="5"/>
  <c r="R710" i="5"/>
  <c r="AB711" i="5"/>
  <c r="R712" i="5"/>
  <c r="H712" i="5"/>
  <c r="S715" i="5"/>
  <c r="H719" i="5"/>
  <c r="X723" i="5"/>
  <c r="H726" i="5"/>
  <c r="R726" i="5"/>
  <c r="AB727" i="5"/>
  <c r="R728" i="5"/>
  <c r="H728" i="5"/>
  <c r="S731" i="5"/>
  <c r="T741" i="5"/>
  <c r="S741" i="5"/>
  <c r="AB743" i="5"/>
  <c r="T743" i="5"/>
  <c r="H749" i="5"/>
  <c r="X749" i="5"/>
  <c r="H755" i="5"/>
  <c r="X755" i="5"/>
  <c r="H765" i="5"/>
  <c r="X765" i="5"/>
  <c r="H771" i="5"/>
  <c r="X771" i="5"/>
  <c r="X799" i="5"/>
  <c r="R799" i="5"/>
  <c r="H799" i="5"/>
  <c r="H834" i="5"/>
  <c r="X834" i="5"/>
  <c r="R834" i="5"/>
  <c r="X582" i="5"/>
  <c r="X590" i="5"/>
  <c r="X594" i="5"/>
  <c r="X598" i="5"/>
  <c r="T598" i="5"/>
  <c r="X602" i="5"/>
  <c r="T602" i="5"/>
  <c r="X606" i="5"/>
  <c r="T606" i="5"/>
  <c r="X610" i="5"/>
  <c r="T610" i="5"/>
  <c r="X614" i="5"/>
  <c r="T614" i="5"/>
  <c r="T618" i="5"/>
  <c r="X622" i="5"/>
  <c r="T622" i="5"/>
  <c r="X626" i="5"/>
  <c r="T626" i="5"/>
  <c r="X630" i="5"/>
  <c r="T630" i="5"/>
  <c r="T634" i="5"/>
  <c r="T638" i="5"/>
  <c r="T642" i="5"/>
  <c r="T646" i="5"/>
  <c r="T650" i="5"/>
  <c r="T654" i="5"/>
  <c r="T658" i="5"/>
  <c r="AB665" i="5"/>
  <c r="S667" i="5"/>
  <c r="AB670" i="5"/>
  <c r="S677" i="5"/>
  <c r="AB681" i="5"/>
  <c r="S683" i="5"/>
  <c r="AB686" i="5"/>
  <c r="X692" i="5"/>
  <c r="X693" i="5"/>
  <c r="AB697" i="5"/>
  <c r="H705" i="5"/>
  <c r="X708" i="5"/>
  <c r="X709" i="5"/>
  <c r="AB713" i="5"/>
  <c r="H721" i="5"/>
  <c r="X724" i="5"/>
  <c r="X725" i="5"/>
  <c r="AB729" i="5"/>
  <c r="S733" i="5"/>
  <c r="H743" i="5"/>
  <c r="X743" i="5"/>
  <c r="AB753" i="5"/>
  <c r="T753" i="5"/>
  <c r="S753" i="5"/>
  <c r="S759" i="5"/>
  <c r="AB759" i="5"/>
  <c r="T759" i="5"/>
  <c r="AB769" i="5"/>
  <c r="T769" i="5"/>
  <c r="S769" i="5"/>
  <c r="S775" i="5"/>
  <c r="AB775" i="5"/>
  <c r="T775" i="5"/>
  <c r="R787" i="5"/>
  <c r="H787" i="5"/>
  <c r="X787" i="5"/>
  <c r="X811" i="5"/>
  <c r="R811" i="5"/>
  <c r="H811" i="5"/>
  <c r="S645" i="5"/>
  <c r="S649" i="5"/>
  <c r="S653" i="5"/>
  <c r="S657" i="5"/>
  <c r="S661" i="5"/>
  <c r="X665" i="5"/>
  <c r="X667" i="5"/>
  <c r="AB671" i="5"/>
  <c r="X681" i="5"/>
  <c r="X683" i="5"/>
  <c r="AB687" i="5"/>
  <c r="X695" i="5"/>
  <c r="H698" i="5"/>
  <c r="R698" i="5"/>
  <c r="AB699" i="5"/>
  <c r="R700" i="5"/>
  <c r="H700" i="5"/>
  <c r="X711" i="5"/>
  <c r="AB715" i="5"/>
  <c r="R716" i="5"/>
  <c r="H716" i="5"/>
  <c r="X727" i="5"/>
  <c r="X728" i="5"/>
  <c r="AB731" i="5"/>
  <c r="R732" i="5"/>
  <c r="H732" i="5"/>
  <c r="H753" i="5"/>
  <c r="X753" i="5"/>
  <c r="H769" i="5"/>
  <c r="X769" i="5"/>
  <c r="H775" i="5"/>
  <c r="X775" i="5"/>
  <c r="AB666" i="5"/>
  <c r="AB677" i="5"/>
  <c r="AB682" i="5"/>
  <c r="X697" i="5"/>
  <c r="X713" i="5"/>
  <c r="X729" i="5"/>
  <c r="T737" i="5"/>
  <c r="S737" i="5"/>
  <c r="AB739" i="5"/>
  <c r="T739" i="5"/>
  <c r="S747" i="5"/>
  <c r="AB747" i="5"/>
  <c r="T747" i="5"/>
  <c r="AB757" i="5"/>
  <c r="T757" i="5"/>
  <c r="S757" i="5"/>
  <c r="S763" i="5"/>
  <c r="AB763" i="5"/>
  <c r="T763" i="5"/>
  <c r="AB773" i="5"/>
  <c r="T773" i="5"/>
  <c r="S773" i="5"/>
  <c r="R779" i="5"/>
  <c r="H779" i="5"/>
  <c r="X779" i="5"/>
  <c r="H582" i="5"/>
  <c r="V585" i="5"/>
  <c r="S588" i="5"/>
  <c r="V589" i="5"/>
  <c r="H590" i="5"/>
  <c r="V593" i="5"/>
  <c r="H594" i="5"/>
  <c r="S596" i="5"/>
  <c r="V597" i="5"/>
  <c r="H598" i="5"/>
  <c r="S600" i="5"/>
  <c r="V601" i="5"/>
  <c r="H602" i="5"/>
  <c r="S604" i="5"/>
  <c r="V605" i="5"/>
  <c r="H606" i="5"/>
  <c r="S608" i="5"/>
  <c r="V609" i="5"/>
  <c r="H610" i="5"/>
  <c r="S612" i="5"/>
  <c r="V613" i="5"/>
  <c r="H614" i="5"/>
  <c r="S616" i="5"/>
  <c r="V617" i="5"/>
  <c r="S620" i="5"/>
  <c r="V621" i="5"/>
  <c r="H622" i="5"/>
  <c r="S624" i="5"/>
  <c r="V625" i="5"/>
  <c r="H626" i="5"/>
  <c r="S628" i="5"/>
  <c r="V629" i="5"/>
  <c r="H630" i="5"/>
  <c r="S632" i="5"/>
  <c r="V633" i="5"/>
  <c r="S636" i="5"/>
  <c r="V637" i="5"/>
  <c r="H638" i="5"/>
  <c r="S640" i="5"/>
  <c r="V641" i="5"/>
  <c r="H642" i="5"/>
  <c r="S644" i="5"/>
  <c r="V645" i="5"/>
  <c r="S648" i="5"/>
  <c r="V649" i="5"/>
  <c r="H650" i="5"/>
  <c r="S652" i="5"/>
  <c r="V653" i="5"/>
  <c r="S656" i="5"/>
  <c r="V657" i="5"/>
  <c r="H658" i="5"/>
  <c r="S660" i="5"/>
  <c r="V661" i="5"/>
  <c r="H665" i="5"/>
  <c r="AB667" i="5"/>
  <c r="X677" i="5"/>
  <c r="H678" i="5"/>
  <c r="R678" i="5"/>
  <c r="V679" i="5"/>
  <c r="H681" i="5"/>
  <c r="AB683" i="5"/>
  <c r="S691" i="5"/>
  <c r="R693" i="5"/>
  <c r="H695" i="5"/>
  <c r="X698" i="5"/>
  <c r="X699" i="5"/>
  <c r="AB703" i="5"/>
  <c r="S707" i="5"/>
  <c r="R709" i="5"/>
  <c r="H711" i="5"/>
  <c r="X715" i="5"/>
  <c r="H718" i="5"/>
  <c r="R718" i="5"/>
  <c r="AB719" i="5"/>
  <c r="R720" i="5"/>
  <c r="H720" i="5"/>
  <c r="S723" i="5"/>
  <c r="H727" i="5"/>
  <c r="X730" i="5"/>
  <c r="X731" i="5"/>
  <c r="X737" i="5"/>
  <c r="H739" i="5"/>
  <c r="X739" i="5"/>
  <c r="H747" i="5"/>
  <c r="X747" i="5"/>
  <c r="R753" i="5"/>
  <c r="H757" i="5"/>
  <c r="X757" i="5"/>
  <c r="H763" i="5"/>
  <c r="X763" i="5"/>
  <c r="R769" i="5"/>
  <c r="H773" i="5"/>
  <c r="X773" i="5"/>
  <c r="R775" i="5"/>
  <c r="AB785" i="5"/>
  <c r="T785" i="5"/>
  <c r="S785" i="5"/>
  <c r="H789" i="5"/>
  <c r="X789" i="5"/>
  <c r="R789" i="5"/>
  <c r="H818" i="5"/>
  <c r="X818" i="5"/>
  <c r="R818" i="5"/>
  <c r="S669" i="5"/>
  <c r="X672" i="5"/>
  <c r="AB673" i="5"/>
  <c r="S675" i="5"/>
  <c r="H676" i="5"/>
  <c r="AB678" i="5"/>
  <c r="S685" i="5"/>
  <c r="X688" i="5"/>
  <c r="AB689" i="5"/>
  <c r="S693" i="5"/>
  <c r="R695" i="5"/>
  <c r="H697" i="5"/>
  <c r="X700" i="5"/>
  <c r="AB705" i="5"/>
  <c r="S709" i="5"/>
  <c r="R711" i="5"/>
  <c r="H713" i="5"/>
  <c r="X716" i="5"/>
  <c r="X717" i="5"/>
  <c r="AB721" i="5"/>
  <c r="S725" i="5"/>
  <c r="R727" i="5"/>
  <c r="H729" i="5"/>
  <c r="X732" i="5"/>
  <c r="AB735" i="5"/>
  <c r="T735" i="5"/>
  <c r="AB745" i="5"/>
  <c r="T745" i="5"/>
  <c r="S745" i="5"/>
  <c r="S751" i="5"/>
  <c r="AB751" i="5"/>
  <c r="T751" i="5"/>
  <c r="AB761" i="5"/>
  <c r="T761" i="5"/>
  <c r="S761" i="5"/>
  <c r="S767" i="5"/>
  <c r="AB767" i="5"/>
  <c r="T767" i="5"/>
  <c r="AB777" i="5"/>
  <c r="T777" i="5"/>
  <c r="S777" i="5"/>
  <c r="AB781" i="5"/>
  <c r="T781" i="5"/>
  <c r="S781" i="5"/>
  <c r="H785" i="5"/>
  <c r="X785" i="5"/>
  <c r="T582" i="5"/>
  <c r="T590" i="5"/>
  <c r="T594" i="5"/>
  <c r="R665" i="5"/>
  <c r="X673" i="5"/>
  <c r="X675" i="5"/>
  <c r="X689" i="5"/>
  <c r="AB691" i="5"/>
  <c r="R692" i="5"/>
  <c r="H692" i="5"/>
  <c r="R697" i="5"/>
  <c r="X703" i="5"/>
  <c r="H706" i="5"/>
  <c r="R706" i="5"/>
  <c r="AB707" i="5"/>
  <c r="R708" i="5"/>
  <c r="H708" i="5"/>
  <c r="R713" i="5"/>
  <c r="X719" i="5"/>
  <c r="AB723" i="5"/>
  <c r="R724" i="5"/>
  <c r="H724" i="5"/>
  <c r="R729" i="5"/>
  <c r="H735" i="5"/>
  <c r="X735" i="5"/>
  <c r="H745" i="5"/>
  <c r="X745" i="5"/>
  <c r="H761" i="5"/>
  <c r="X761" i="5"/>
  <c r="H777" i="5"/>
  <c r="X777" i="5"/>
  <c r="H781" i="5"/>
  <c r="X781" i="5"/>
  <c r="X790" i="5"/>
  <c r="R790" i="5"/>
  <c r="H790" i="5"/>
  <c r="H826" i="5"/>
  <c r="X826" i="5"/>
  <c r="R826" i="5"/>
  <c r="AB669" i="5"/>
  <c r="AB674" i="5"/>
  <c r="AB685" i="5"/>
  <c r="AB690" i="5"/>
  <c r="X705" i="5"/>
  <c r="X721" i="5"/>
  <c r="S739" i="5"/>
  <c r="R740" i="5"/>
  <c r="H740" i="5"/>
  <c r="AB749" i="5"/>
  <c r="T749" i="5"/>
  <c r="S749" i="5"/>
  <c r="S755" i="5"/>
  <c r="AB755" i="5"/>
  <c r="T755" i="5"/>
  <c r="AB765" i="5"/>
  <c r="T765" i="5"/>
  <c r="S765" i="5"/>
  <c r="S771" i="5"/>
  <c r="AB771" i="5"/>
  <c r="T771" i="5"/>
  <c r="H806" i="5"/>
  <c r="X806" i="5"/>
  <c r="R806" i="5"/>
  <c r="X903" i="5"/>
  <c r="R903" i="5"/>
  <c r="H903" i="5"/>
  <c r="R742" i="5"/>
  <c r="R754" i="5"/>
  <c r="R762" i="5"/>
  <c r="R766" i="5"/>
  <c r="R770" i="5"/>
  <c r="R774" i="5"/>
  <c r="T779" i="5"/>
  <c r="R782" i="5"/>
  <c r="T783" i="5"/>
  <c r="R786" i="5"/>
  <c r="T787" i="5"/>
  <c r="S790" i="5"/>
  <c r="H791" i="5"/>
  <c r="T792" i="5"/>
  <c r="H793" i="5"/>
  <c r="S795" i="5"/>
  <c r="X800" i="5"/>
  <c r="H804" i="5"/>
  <c r="H805" i="5"/>
  <c r="AB814" i="5"/>
  <c r="V817" i="5"/>
  <c r="V825" i="5"/>
  <c r="V833" i="5"/>
  <c r="AB844" i="5"/>
  <c r="AB845" i="5"/>
  <c r="AB848" i="5"/>
  <c r="S861" i="5"/>
  <c r="X873" i="5"/>
  <c r="R873" i="5"/>
  <c r="H873" i="5"/>
  <c r="V891" i="5"/>
  <c r="V961" i="5"/>
  <c r="H965" i="5"/>
  <c r="X965" i="5"/>
  <c r="R965" i="5"/>
  <c r="H1037" i="5"/>
  <c r="X1037" i="5"/>
  <c r="R1037" i="5"/>
  <c r="AB1077" i="5"/>
  <c r="T1077" i="5"/>
  <c r="S1077" i="5"/>
  <c r="V1081" i="5"/>
  <c r="AB740" i="5"/>
  <c r="H744" i="5"/>
  <c r="AB744" i="5"/>
  <c r="H748" i="5"/>
  <c r="AB748" i="5"/>
  <c r="H752" i="5"/>
  <c r="AB752" i="5"/>
  <c r="H756" i="5"/>
  <c r="AB756" i="5"/>
  <c r="H760" i="5"/>
  <c r="AB760" i="5"/>
  <c r="H764" i="5"/>
  <c r="AB764" i="5"/>
  <c r="H768" i="5"/>
  <c r="AB768" i="5"/>
  <c r="H772" i="5"/>
  <c r="AB772" i="5"/>
  <c r="H776" i="5"/>
  <c r="AB776" i="5"/>
  <c r="H780" i="5"/>
  <c r="AB780" i="5"/>
  <c r="H784" i="5"/>
  <c r="AB784" i="5"/>
  <c r="H788" i="5"/>
  <c r="AB788" i="5"/>
  <c r="R797" i="5"/>
  <c r="AB801" i="5"/>
  <c r="V802" i="5"/>
  <c r="S803" i="5"/>
  <c r="R819" i="5"/>
  <c r="X819" i="5"/>
  <c r="R827" i="5"/>
  <c r="X827" i="5"/>
  <c r="X828" i="5"/>
  <c r="R828" i="5"/>
  <c r="X835" i="5"/>
  <c r="S849" i="5"/>
  <c r="AB852" i="5"/>
  <c r="V852" i="5"/>
  <c r="AB860" i="5"/>
  <c r="AB861" i="5"/>
  <c r="AB864" i="5"/>
  <c r="S877" i="5"/>
  <c r="X883" i="5"/>
  <c r="R883" i="5"/>
  <c r="H883" i="5"/>
  <c r="X893" i="5"/>
  <c r="H893" i="5"/>
  <c r="R893" i="5"/>
  <c r="V902" i="5"/>
  <c r="AB908" i="5"/>
  <c r="T913" i="5"/>
  <c r="S913" i="5"/>
  <c r="AB937" i="5"/>
  <c r="T937" i="5"/>
  <c r="S937" i="5"/>
  <c r="R978" i="5"/>
  <c r="X978" i="5"/>
  <c r="H978" i="5"/>
  <c r="AB1029" i="5"/>
  <c r="T1029" i="5"/>
  <c r="S1029" i="5"/>
  <c r="V1033" i="5"/>
  <c r="V795" i="5"/>
  <c r="X803" i="5"/>
  <c r="V847" i="5"/>
  <c r="AB868" i="5"/>
  <c r="V868" i="5"/>
  <c r="AB876" i="5"/>
  <c r="R890" i="5"/>
  <c r="H890" i="5"/>
  <c r="X890" i="5"/>
  <c r="X905" i="5"/>
  <c r="R905" i="5"/>
  <c r="H905" i="5"/>
  <c r="X913" i="5"/>
  <c r="R913" i="5"/>
  <c r="H913" i="5"/>
  <c r="AB973" i="5"/>
  <c r="T973" i="5"/>
  <c r="S973" i="5"/>
  <c r="H1069" i="5"/>
  <c r="X1069" i="5"/>
  <c r="R1069" i="5"/>
  <c r="AB779" i="5"/>
  <c r="AB783" i="5"/>
  <c r="AB787" i="5"/>
  <c r="S789" i="5"/>
  <c r="R791" i="5"/>
  <c r="AB795" i="5"/>
  <c r="AB798" i="5"/>
  <c r="T798" i="5"/>
  <c r="AB803" i="5"/>
  <c r="R804" i="5"/>
  <c r="V807" i="5"/>
  <c r="S811" i="5"/>
  <c r="V838" i="5"/>
  <c r="X840" i="5"/>
  <c r="V842" i="5"/>
  <c r="X844" i="5"/>
  <c r="R844" i="5"/>
  <c r="H844" i="5"/>
  <c r="X848" i="5"/>
  <c r="R848" i="5"/>
  <c r="V863" i="5"/>
  <c r="AB880" i="5"/>
  <c r="S881" i="5"/>
  <c r="X888" i="5"/>
  <c r="R888" i="5"/>
  <c r="H888" i="5"/>
  <c r="V896" i="5"/>
  <c r="AB896" i="5"/>
  <c r="X908" i="5"/>
  <c r="R908" i="5"/>
  <c r="H908" i="5"/>
  <c r="X921" i="5"/>
  <c r="R921" i="5"/>
  <c r="H921" i="5"/>
  <c r="X929" i="5"/>
  <c r="R929" i="5"/>
  <c r="R946" i="5"/>
  <c r="H946" i="5"/>
  <c r="X946" i="5"/>
  <c r="AB954" i="5"/>
  <c r="V954" i="5"/>
  <c r="H977" i="5"/>
  <c r="X977" i="5"/>
  <c r="R977" i="5"/>
  <c r="H1021" i="5"/>
  <c r="X1021" i="5"/>
  <c r="R1021" i="5"/>
  <c r="AB1061" i="5"/>
  <c r="T1061" i="5"/>
  <c r="S1061" i="5"/>
  <c r="V1065" i="5"/>
  <c r="T789" i="5"/>
  <c r="S791" i="5"/>
  <c r="T796" i="5"/>
  <c r="R808" i="5"/>
  <c r="S815" i="5"/>
  <c r="V821" i="5"/>
  <c r="V829" i="5"/>
  <c r="V837" i="5"/>
  <c r="X839" i="5"/>
  <c r="R839" i="5"/>
  <c r="H839" i="5"/>
  <c r="V854" i="5"/>
  <c r="V858" i="5"/>
  <c r="X860" i="5"/>
  <c r="R860" i="5"/>
  <c r="H860" i="5"/>
  <c r="X864" i="5"/>
  <c r="R864" i="5"/>
  <c r="V907" i="5"/>
  <c r="H929" i="5"/>
  <c r="AB964" i="5"/>
  <c r="V964" i="5"/>
  <c r="R1014" i="5"/>
  <c r="H1014" i="5"/>
  <c r="X1014" i="5"/>
  <c r="V1017" i="5"/>
  <c r="H1101" i="5"/>
  <c r="X1101" i="5"/>
  <c r="R1101" i="5"/>
  <c r="R1161" i="5"/>
  <c r="H1161" i="5"/>
  <c r="X1161" i="5"/>
  <c r="R793" i="5"/>
  <c r="AB799" i="5"/>
  <c r="T800" i="5"/>
  <c r="AB805" i="5"/>
  <c r="H810" i="5"/>
  <c r="X810" i="5"/>
  <c r="R810" i="5"/>
  <c r="AB811" i="5"/>
  <c r="R812" i="5"/>
  <c r="X815" i="5"/>
  <c r="X816" i="5"/>
  <c r="R816" i="5"/>
  <c r="V823" i="5"/>
  <c r="X824" i="5"/>
  <c r="R824" i="5"/>
  <c r="V831" i="5"/>
  <c r="X832" i="5"/>
  <c r="R832" i="5"/>
  <c r="AB839" i="5"/>
  <c r="V843" i="5"/>
  <c r="X845" i="5"/>
  <c r="H845" i="5"/>
  <c r="R845" i="5"/>
  <c r="V850" i="5"/>
  <c r="T853" i="5"/>
  <c r="S853" i="5"/>
  <c r="V855" i="5"/>
  <c r="V870" i="5"/>
  <c r="V874" i="5"/>
  <c r="V876" i="5"/>
  <c r="V879" i="5"/>
  <c r="AB881" i="5"/>
  <c r="V886" i="5"/>
  <c r="V887" i="5"/>
  <c r="AB892" i="5"/>
  <c r="V898" i="5"/>
  <c r="AB902" i="5"/>
  <c r="X909" i="5"/>
  <c r="H909" i="5"/>
  <c r="R909" i="5"/>
  <c r="H945" i="5"/>
  <c r="X945" i="5"/>
  <c r="R945" i="5"/>
  <c r="V969" i="5"/>
  <c r="AB1013" i="5"/>
  <c r="T1013" i="5"/>
  <c r="S1013" i="5"/>
  <c r="H1053" i="5"/>
  <c r="X1053" i="5"/>
  <c r="R1053" i="5"/>
  <c r="AB1093" i="5"/>
  <c r="T1093" i="5"/>
  <c r="S1093" i="5"/>
  <c r="V1097" i="5"/>
  <c r="H803" i="5"/>
  <c r="X805" i="5"/>
  <c r="R805" i="5"/>
  <c r="H814" i="5"/>
  <c r="X814" i="5"/>
  <c r="R814" i="5"/>
  <c r="X841" i="5"/>
  <c r="R841" i="5"/>
  <c r="H841" i="5"/>
  <c r="AB843" i="5"/>
  <c r="AB847" i="5"/>
  <c r="AB855" i="5"/>
  <c r="X861" i="5"/>
  <c r="H861" i="5"/>
  <c r="R861" i="5"/>
  <c r="V866" i="5"/>
  <c r="T869" i="5"/>
  <c r="S869" i="5"/>
  <c r="X871" i="5"/>
  <c r="R871" i="5"/>
  <c r="H871" i="5"/>
  <c r="X880" i="5"/>
  <c r="R880" i="5"/>
  <c r="X889" i="5"/>
  <c r="R889" i="5"/>
  <c r="H889" i="5"/>
  <c r="T897" i="5"/>
  <c r="S897" i="5"/>
  <c r="R906" i="5"/>
  <c r="H906" i="5"/>
  <c r="X906" i="5"/>
  <c r="V912" i="5"/>
  <c r="AB912" i="5"/>
  <c r="V914" i="5"/>
  <c r="X933" i="5"/>
  <c r="R933" i="5"/>
  <c r="H933" i="5"/>
  <c r="H949" i="5"/>
  <c r="X949" i="5"/>
  <c r="R949" i="5"/>
  <c r="AB953" i="5"/>
  <c r="T953" i="5"/>
  <c r="S953" i="5"/>
  <c r="AB1045" i="5"/>
  <c r="T1045" i="5"/>
  <c r="S1045" i="5"/>
  <c r="V1049" i="5"/>
  <c r="AB794" i="5"/>
  <c r="T794" i="5"/>
  <c r="H794" i="5"/>
  <c r="X794" i="5"/>
  <c r="AB800" i="5"/>
  <c r="X809" i="5"/>
  <c r="R809" i="5"/>
  <c r="H822" i="5"/>
  <c r="X822" i="5"/>
  <c r="R822" i="5"/>
  <c r="H830" i="5"/>
  <c r="X830" i="5"/>
  <c r="R830" i="5"/>
  <c r="X857" i="5"/>
  <c r="R857" i="5"/>
  <c r="H857" i="5"/>
  <c r="X877" i="5"/>
  <c r="H877" i="5"/>
  <c r="R877" i="5"/>
  <c r="V882" i="5"/>
  <c r="X892" i="5"/>
  <c r="R892" i="5"/>
  <c r="H892" i="5"/>
  <c r="X904" i="5"/>
  <c r="R904" i="5"/>
  <c r="H904" i="5"/>
  <c r="X920" i="5"/>
  <c r="R920" i="5"/>
  <c r="H920" i="5"/>
  <c r="X947" i="5"/>
  <c r="R947" i="5"/>
  <c r="H947" i="5"/>
  <c r="H1085" i="5"/>
  <c r="X1085" i="5"/>
  <c r="R1085" i="5"/>
  <c r="X849" i="5"/>
  <c r="X865" i="5"/>
  <c r="X881" i="5"/>
  <c r="X897" i="5"/>
  <c r="AB918" i="5"/>
  <c r="X935" i="5"/>
  <c r="R935" i="5"/>
  <c r="V944" i="5"/>
  <c r="X959" i="5"/>
  <c r="R959" i="5"/>
  <c r="AB981" i="5"/>
  <c r="T981" i="5"/>
  <c r="X998" i="5"/>
  <c r="AB1109" i="5"/>
  <c r="T1109" i="5"/>
  <c r="S1109" i="5"/>
  <c r="V1113" i="5"/>
  <c r="AB1137" i="5"/>
  <c r="V1137" i="5"/>
  <c r="AB1339" i="5"/>
  <c r="T1339" i="5"/>
  <c r="S1339" i="5"/>
  <c r="T802" i="5"/>
  <c r="T806" i="5"/>
  <c r="T810" i="5"/>
  <c r="T814" i="5"/>
  <c r="T818" i="5"/>
  <c r="T822" i="5"/>
  <c r="T826" i="5"/>
  <c r="T830" i="5"/>
  <c r="T834" i="5"/>
  <c r="H869" i="5"/>
  <c r="H885" i="5"/>
  <c r="H901" i="5"/>
  <c r="H917" i="5"/>
  <c r="R922" i="5"/>
  <c r="X924" i="5"/>
  <c r="R924" i="5"/>
  <c r="X925" i="5"/>
  <c r="V934" i="5"/>
  <c r="V940" i="5"/>
  <c r="R970" i="5"/>
  <c r="X970" i="5"/>
  <c r="V973" i="5"/>
  <c r="R982" i="5"/>
  <c r="H982" i="5"/>
  <c r="AB988" i="5"/>
  <c r="V988" i="5"/>
  <c r="AB997" i="5"/>
  <c r="T997" i="5"/>
  <c r="AB1004" i="5"/>
  <c r="V1004" i="5"/>
  <c r="R1010" i="5"/>
  <c r="X1010" i="5"/>
  <c r="R1106" i="5"/>
  <c r="H1106" i="5"/>
  <c r="X1106" i="5"/>
  <c r="AB1127" i="5"/>
  <c r="T1127" i="5"/>
  <c r="S1127" i="5"/>
  <c r="AB1128" i="5"/>
  <c r="V1128" i="5"/>
  <c r="V1331" i="5"/>
  <c r="AB1440" i="5"/>
  <c r="T1440" i="5"/>
  <c r="S1440" i="5"/>
  <c r="AB949" i="5"/>
  <c r="T949" i="5"/>
  <c r="V952" i="5"/>
  <c r="V956" i="5"/>
  <c r="AB960" i="5"/>
  <c r="V960" i="5"/>
  <c r="R994" i="5"/>
  <c r="X994" i="5"/>
  <c r="H1013" i="5"/>
  <c r="X1013" i="5"/>
  <c r="R1013" i="5"/>
  <c r="R1026" i="5"/>
  <c r="H1026" i="5"/>
  <c r="X1026" i="5"/>
  <c r="R1042" i="5"/>
  <c r="H1042" i="5"/>
  <c r="X1042" i="5"/>
  <c r="R1074" i="5"/>
  <c r="H1074" i="5"/>
  <c r="X1074" i="5"/>
  <c r="R1090" i="5"/>
  <c r="H1090" i="5"/>
  <c r="X1090" i="5"/>
  <c r="H1140" i="5"/>
  <c r="X1140" i="5"/>
  <c r="R1140" i="5"/>
  <c r="H1147" i="5"/>
  <c r="X1147" i="5"/>
  <c r="R1147" i="5"/>
  <c r="AB1167" i="5"/>
  <c r="S1167" i="5"/>
  <c r="T1167" i="5"/>
  <c r="V1179" i="5"/>
  <c r="R846" i="5"/>
  <c r="R862" i="5"/>
  <c r="R878" i="5"/>
  <c r="H881" i="5"/>
  <c r="R894" i="5"/>
  <c r="H897" i="5"/>
  <c r="R910" i="5"/>
  <c r="X923" i="5"/>
  <c r="R923" i="5"/>
  <c r="X927" i="5"/>
  <c r="R927" i="5"/>
  <c r="V936" i="5"/>
  <c r="H941" i="5"/>
  <c r="X941" i="5"/>
  <c r="R941" i="5"/>
  <c r="V942" i="5"/>
  <c r="X943" i="5"/>
  <c r="R943" i="5"/>
  <c r="H943" i="5"/>
  <c r="R962" i="5"/>
  <c r="X962" i="5"/>
  <c r="H981" i="5"/>
  <c r="X981" i="5"/>
  <c r="AB989" i="5"/>
  <c r="T989" i="5"/>
  <c r="H993" i="5"/>
  <c r="X993" i="5"/>
  <c r="R998" i="5"/>
  <c r="H998" i="5"/>
  <c r="AB1005" i="5"/>
  <c r="T1005" i="5"/>
  <c r="H1009" i="5"/>
  <c r="X1009" i="5"/>
  <c r="V1151" i="5"/>
  <c r="AB1172" i="5"/>
  <c r="V1172" i="5"/>
  <c r="R1196" i="5"/>
  <c r="H1196" i="5"/>
  <c r="X1196" i="5"/>
  <c r="V1250" i="5"/>
  <c r="AB1250" i="5"/>
  <c r="AB841" i="5"/>
  <c r="AB846" i="5"/>
  <c r="AB857" i="5"/>
  <c r="AB862" i="5"/>
  <c r="AB873" i="5"/>
  <c r="AB878" i="5"/>
  <c r="V884" i="5"/>
  <c r="S885" i="5"/>
  <c r="AB889" i="5"/>
  <c r="AB894" i="5"/>
  <c r="V895" i="5"/>
  <c r="V900" i="5"/>
  <c r="S901" i="5"/>
  <c r="AB905" i="5"/>
  <c r="X910" i="5"/>
  <c r="AB910" i="5"/>
  <c r="V911" i="5"/>
  <c r="V916" i="5"/>
  <c r="V930" i="5"/>
  <c r="V931" i="5"/>
  <c r="AB945" i="5"/>
  <c r="T945" i="5"/>
  <c r="AB965" i="5"/>
  <c r="T965" i="5"/>
  <c r="AB980" i="5"/>
  <c r="V980" i="5"/>
  <c r="R986" i="5"/>
  <c r="X986" i="5"/>
  <c r="V989" i="5"/>
  <c r="S997" i="5"/>
  <c r="V1001" i="5"/>
  <c r="V1005" i="5"/>
  <c r="H1105" i="5"/>
  <c r="X1105" i="5"/>
  <c r="R1105" i="5"/>
  <c r="R1119" i="5"/>
  <c r="H1119" i="5"/>
  <c r="X1119" i="5"/>
  <c r="R1156" i="5"/>
  <c r="H1156" i="5"/>
  <c r="X1156" i="5"/>
  <c r="AB1164" i="5"/>
  <c r="V1164" i="5"/>
  <c r="H1204" i="5"/>
  <c r="X1204" i="5"/>
  <c r="R1204" i="5"/>
  <c r="H1211" i="5"/>
  <c r="X1211" i="5"/>
  <c r="R1211" i="5"/>
  <c r="X1224" i="5"/>
  <c r="R1224" i="5"/>
  <c r="V1246" i="5"/>
  <c r="AB1246" i="5"/>
  <c r="R1497" i="5"/>
  <c r="H1497" i="5"/>
  <c r="X1497" i="5"/>
  <c r="X869" i="5"/>
  <c r="X885" i="5"/>
  <c r="X901" i="5"/>
  <c r="X917" i="5"/>
  <c r="T929" i="5"/>
  <c r="S929" i="5"/>
  <c r="H937" i="5"/>
  <c r="X937" i="5"/>
  <c r="R938" i="5"/>
  <c r="X939" i="5"/>
  <c r="R939" i="5"/>
  <c r="X982" i="5"/>
  <c r="H985" i="5"/>
  <c r="X985" i="5"/>
  <c r="R985" i="5"/>
  <c r="H997" i="5"/>
  <c r="X997" i="5"/>
  <c r="AB1020" i="5"/>
  <c r="V1020" i="5"/>
  <c r="H1025" i="5"/>
  <c r="X1025" i="5"/>
  <c r="R1025" i="5"/>
  <c r="AB1036" i="5"/>
  <c r="V1036" i="5"/>
  <c r="H1041" i="5"/>
  <c r="X1041" i="5"/>
  <c r="R1041" i="5"/>
  <c r="AB1052" i="5"/>
  <c r="V1052" i="5"/>
  <c r="H1057" i="5"/>
  <c r="X1057" i="5"/>
  <c r="R1057" i="5"/>
  <c r="AB1068" i="5"/>
  <c r="V1068" i="5"/>
  <c r="H1073" i="5"/>
  <c r="X1073" i="5"/>
  <c r="R1073" i="5"/>
  <c r="AB1084" i="5"/>
  <c r="V1084" i="5"/>
  <c r="H1089" i="5"/>
  <c r="X1089" i="5"/>
  <c r="R1089" i="5"/>
  <c r="AB1100" i="5"/>
  <c r="V1100" i="5"/>
  <c r="AB1120" i="5"/>
  <c r="T1120" i="5"/>
  <c r="S1120" i="5"/>
  <c r="H1183" i="5"/>
  <c r="R1183" i="5"/>
  <c r="X1183" i="5"/>
  <c r="V1215" i="5"/>
  <c r="H1224" i="5"/>
  <c r="V1242" i="5"/>
  <c r="AB1242" i="5"/>
  <c r="S1402" i="5"/>
  <c r="T1402" i="5"/>
  <c r="AB1402" i="5"/>
  <c r="AB885" i="5"/>
  <c r="AB890" i="5"/>
  <c r="AB901" i="5"/>
  <c r="AB906" i="5"/>
  <c r="R918" i="5"/>
  <c r="X919" i="5"/>
  <c r="R919" i="5"/>
  <c r="V928" i="5"/>
  <c r="X932" i="5"/>
  <c r="R932" i="5"/>
  <c r="AB941" i="5"/>
  <c r="T941" i="5"/>
  <c r="S949" i="5"/>
  <c r="R950" i="5"/>
  <c r="H953" i="5"/>
  <c r="X953" i="5"/>
  <c r="H957" i="5"/>
  <c r="X957" i="5"/>
  <c r="R966" i="5"/>
  <c r="AB972" i="5"/>
  <c r="V972" i="5"/>
  <c r="AB996" i="5"/>
  <c r="V996" i="5"/>
  <c r="AB1159" i="5"/>
  <c r="T1159" i="5"/>
  <c r="S1159" i="5"/>
  <c r="AB1184" i="5"/>
  <c r="T1184" i="5"/>
  <c r="S1184" i="5"/>
  <c r="V1190" i="5"/>
  <c r="AB1190" i="5"/>
  <c r="V1222" i="5"/>
  <c r="AB1222" i="5"/>
  <c r="V1238" i="5"/>
  <c r="AB1238" i="5"/>
  <c r="AB969" i="5"/>
  <c r="T969" i="5"/>
  <c r="AB976" i="5"/>
  <c r="V976" i="5"/>
  <c r="AB985" i="5"/>
  <c r="T985" i="5"/>
  <c r="AB992" i="5"/>
  <c r="V992" i="5"/>
  <c r="AB1001" i="5"/>
  <c r="T1001" i="5"/>
  <c r="AB1008" i="5"/>
  <c r="V1008" i="5"/>
  <c r="AB1017" i="5"/>
  <c r="T1017" i="5"/>
  <c r="AB1024" i="5"/>
  <c r="V1024" i="5"/>
  <c r="AB1033" i="5"/>
  <c r="T1033" i="5"/>
  <c r="AB1040" i="5"/>
  <c r="V1040" i="5"/>
  <c r="AB1049" i="5"/>
  <c r="T1049" i="5"/>
  <c r="AB1056" i="5"/>
  <c r="V1056" i="5"/>
  <c r="AB1065" i="5"/>
  <c r="T1065" i="5"/>
  <c r="AB1072" i="5"/>
  <c r="V1072" i="5"/>
  <c r="AB1081" i="5"/>
  <c r="T1081" i="5"/>
  <c r="AB1088" i="5"/>
  <c r="V1088" i="5"/>
  <c r="AB1097" i="5"/>
  <c r="T1097" i="5"/>
  <c r="AB1104" i="5"/>
  <c r="V1104" i="5"/>
  <c r="AB1113" i="5"/>
  <c r="T1113" i="5"/>
  <c r="AB1116" i="5"/>
  <c r="T1116" i="5"/>
  <c r="T1130" i="5"/>
  <c r="AB1130" i="5"/>
  <c r="AB1136" i="5"/>
  <c r="T1136" i="5"/>
  <c r="R1141" i="5"/>
  <c r="V1146" i="5"/>
  <c r="V1154" i="5"/>
  <c r="X1160" i="5"/>
  <c r="X1168" i="5"/>
  <c r="H1168" i="5"/>
  <c r="R1205" i="5"/>
  <c r="V1210" i="5"/>
  <c r="AB1224" i="5"/>
  <c r="S1224" i="5"/>
  <c r="X1329" i="5"/>
  <c r="H1329" i="5"/>
  <c r="R1329" i="5"/>
  <c r="H1367" i="5"/>
  <c r="X1367" i="5"/>
  <c r="R1367" i="5"/>
  <c r="AB1452" i="5"/>
  <c r="T1452" i="5"/>
  <c r="S1452" i="5"/>
  <c r="V1254" i="5"/>
  <c r="AB1254" i="5"/>
  <c r="V1258" i="5"/>
  <c r="AB1258" i="5"/>
  <c r="V1262" i="5"/>
  <c r="AB1262" i="5"/>
  <c r="V1266" i="5"/>
  <c r="AB1266" i="5"/>
  <c r="V1270" i="5"/>
  <c r="AB1270" i="5"/>
  <c r="V1274" i="5"/>
  <c r="AB1274" i="5"/>
  <c r="V1278" i="5"/>
  <c r="AB1278" i="5"/>
  <c r="V1282" i="5"/>
  <c r="AB1282" i="5"/>
  <c r="V1286" i="5"/>
  <c r="AB1286" i="5"/>
  <c r="V1290" i="5"/>
  <c r="AB1290" i="5"/>
  <c r="V1294" i="5"/>
  <c r="AB1294" i="5"/>
  <c r="V1298" i="5"/>
  <c r="AB1298" i="5"/>
  <c r="V1302" i="5"/>
  <c r="AB1302" i="5"/>
  <c r="V1306" i="5"/>
  <c r="AB1306" i="5"/>
  <c r="V1310" i="5"/>
  <c r="AB1310" i="5"/>
  <c r="V1314" i="5"/>
  <c r="AB1314" i="5"/>
  <c r="V1318" i="5"/>
  <c r="AB1318" i="5"/>
  <c r="V1334" i="5"/>
  <c r="AB1334" i="5"/>
  <c r="X1345" i="5"/>
  <c r="R1345" i="5"/>
  <c r="H1345" i="5"/>
  <c r="X1357" i="5"/>
  <c r="H1357" i="5"/>
  <c r="R1357" i="5"/>
  <c r="V1368" i="5"/>
  <c r="X1373" i="5"/>
  <c r="H1373" i="5"/>
  <c r="R1373" i="5"/>
  <c r="AB1384" i="5"/>
  <c r="T1384" i="5"/>
  <c r="S1384" i="5"/>
  <c r="AB1400" i="5"/>
  <c r="T1400" i="5"/>
  <c r="S1400" i="5"/>
  <c r="V1473" i="5"/>
  <c r="X1486" i="5"/>
  <c r="H1486" i="5"/>
  <c r="R1486" i="5"/>
  <c r="V1572" i="5"/>
  <c r="R974" i="5"/>
  <c r="R990" i="5"/>
  <c r="R1006" i="5"/>
  <c r="R1022" i="5"/>
  <c r="R1038" i="5"/>
  <c r="R1054" i="5"/>
  <c r="R1086" i="5"/>
  <c r="R1102" i="5"/>
  <c r="AB1121" i="5"/>
  <c r="V1121" i="5"/>
  <c r="H1123" i="5"/>
  <c r="H1132" i="5"/>
  <c r="R1133" i="5"/>
  <c r="H1139" i="5"/>
  <c r="R1139" i="5"/>
  <c r="X1139" i="5"/>
  <c r="T1142" i="5"/>
  <c r="AB1142" i="5"/>
  <c r="S1142" i="5"/>
  <c r="R1144" i="5"/>
  <c r="H1144" i="5"/>
  <c r="T1166" i="5"/>
  <c r="AB1166" i="5"/>
  <c r="R1169" i="5"/>
  <c r="H1169" i="5"/>
  <c r="AB1171" i="5"/>
  <c r="S1171" i="5"/>
  <c r="T1178" i="5"/>
  <c r="S1178" i="5"/>
  <c r="R1184" i="5"/>
  <c r="H1184" i="5"/>
  <c r="AB1192" i="5"/>
  <c r="S1192" i="5"/>
  <c r="X1201" i="5"/>
  <c r="H1203" i="5"/>
  <c r="R1203" i="5"/>
  <c r="X1203" i="5"/>
  <c r="T1206" i="5"/>
  <c r="AB1206" i="5"/>
  <c r="S1206" i="5"/>
  <c r="AB1228" i="5"/>
  <c r="AB1236" i="5"/>
  <c r="AB1397" i="5"/>
  <c r="S1397" i="5"/>
  <c r="V1468" i="5"/>
  <c r="R1521" i="5"/>
  <c r="H1521" i="5"/>
  <c r="X1521" i="5"/>
  <c r="R1529" i="5"/>
  <c r="H1529" i="5"/>
  <c r="X1529" i="5"/>
  <c r="V1584" i="5"/>
  <c r="AB917" i="5"/>
  <c r="AB922" i="5"/>
  <c r="AB933" i="5"/>
  <c r="V948" i="5"/>
  <c r="AB957" i="5"/>
  <c r="T957" i="5"/>
  <c r="AB961" i="5"/>
  <c r="T961" i="5"/>
  <c r="AB968" i="5"/>
  <c r="V968" i="5"/>
  <c r="S969" i="5"/>
  <c r="AB977" i="5"/>
  <c r="T977" i="5"/>
  <c r="AB984" i="5"/>
  <c r="V984" i="5"/>
  <c r="S985" i="5"/>
  <c r="AB993" i="5"/>
  <c r="T993" i="5"/>
  <c r="AB1000" i="5"/>
  <c r="V1000" i="5"/>
  <c r="S1001" i="5"/>
  <c r="AB1009" i="5"/>
  <c r="T1009" i="5"/>
  <c r="AB1016" i="5"/>
  <c r="V1016" i="5"/>
  <c r="S1017" i="5"/>
  <c r="AB1025" i="5"/>
  <c r="T1025" i="5"/>
  <c r="AB1032" i="5"/>
  <c r="V1032" i="5"/>
  <c r="S1033" i="5"/>
  <c r="AB1041" i="5"/>
  <c r="T1041" i="5"/>
  <c r="AB1048" i="5"/>
  <c r="V1048" i="5"/>
  <c r="S1049" i="5"/>
  <c r="AB1057" i="5"/>
  <c r="T1057" i="5"/>
  <c r="AB1064" i="5"/>
  <c r="V1064" i="5"/>
  <c r="S1065" i="5"/>
  <c r="AB1073" i="5"/>
  <c r="T1073" i="5"/>
  <c r="AB1080" i="5"/>
  <c r="V1080" i="5"/>
  <c r="S1081" i="5"/>
  <c r="AB1089" i="5"/>
  <c r="T1089" i="5"/>
  <c r="AB1096" i="5"/>
  <c r="V1096" i="5"/>
  <c r="S1097" i="5"/>
  <c r="AB1105" i="5"/>
  <c r="T1105" i="5"/>
  <c r="AB1112" i="5"/>
  <c r="V1112" i="5"/>
  <c r="S1113" i="5"/>
  <c r="S1116" i="5"/>
  <c r="S1130" i="5"/>
  <c r="X1135" i="5"/>
  <c r="R1173" i="5"/>
  <c r="V1178" i="5"/>
  <c r="X1184" i="5"/>
  <c r="V1186" i="5"/>
  <c r="X1192" i="5"/>
  <c r="X1200" i="5"/>
  <c r="H1200" i="5"/>
  <c r="X1232" i="5"/>
  <c r="H1232" i="5"/>
  <c r="R1326" i="5"/>
  <c r="H1326" i="5"/>
  <c r="X1326" i="5"/>
  <c r="V1350" i="5"/>
  <c r="R1356" i="5"/>
  <c r="H1356" i="5"/>
  <c r="X1356" i="5"/>
  <c r="V1441" i="5"/>
  <c r="V1631" i="5"/>
  <c r="R1002" i="5"/>
  <c r="R1018" i="5"/>
  <c r="R1034" i="5"/>
  <c r="R1050" i="5"/>
  <c r="R1066" i="5"/>
  <c r="R1082" i="5"/>
  <c r="R1098" i="5"/>
  <c r="R1114" i="5"/>
  <c r="H1116" i="5"/>
  <c r="T1134" i="5"/>
  <c r="AB1134" i="5"/>
  <c r="AB1140" i="5"/>
  <c r="X1176" i="5"/>
  <c r="AB1204" i="5"/>
  <c r="R1216" i="5"/>
  <c r="H1216" i="5"/>
  <c r="V1218" i="5"/>
  <c r="V1239" i="5"/>
  <c r="R1240" i="5"/>
  <c r="X1240" i="5"/>
  <c r="V1243" i="5"/>
  <c r="R1244" i="5"/>
  <c r="X1244" i="5"/>
  <c r="V1247" i="5"/>
  <c r="R1248" i="5"/>
  <c r="X1248" i="5"/>
  <c r="V1251" i="5"/>
  <c r="R1252" i="5"/>
  <c r="X1252" i="5"/>
  <c r="V1255" i="5"/>
  <c r="V1259" i="5"/>
  <c r="R1260" i="5"/>
  <c r="X1260" i="5"/>
  <c r="V1263" i="5"/>
  <c r="R1264" i="5"/>
  <c r="X1264" i="5"/>
  <c r="V1267" i="5"/>
  <c r="R1268" i="5"/>
  <c r="X1268" i="5"/>
  <c r="V1271" i="5"/>
  <c r="R1272" i="5"/>
  <c r="X1272" i="5"/>
  <c r="V1275" i="5"/>
  <c r="V1279" i="5"/>
  <c r="R1280" i="5"/>
  <c r="X1280" i="5"/>
  <c r="V1283" i="5"/>
  <c r="R1284" i="5"/>
  <c r="X1284" i="5"/>
  <c r="V1287" i="5"/>
  <c r="V1291" i="5"/>
  <c r="V1295" i="5"/>
  <c r="R1296" i="5"/>
  <c r="X1296" i="5"/>
  <c r="V1299" i="5"/>
  <c r="R1300" i="5"/>
  <c r="X1300" i="5"/>
  <c r="V1303" i="5"/>
  <c r="V1307" i="5"/>
  <c r="R1308" i="5"/>
  <c r="X1308" i="5"/>
  <c r="V1311" i="5"/>
  <c r="R1312" i="5"/>
  <c r="X1312" i="5"/>
  <c r="V1315" i="5"/>
  <c r="R1316" i="5"/>
  <c r="X1316" i="5"/>
  <c r="V1319" i="5"/>
  <c r="AB1352" i="5"/>
  <c r="V1352" i="5"/>
  <c r="AB1368" i="5"/>
  <c r="AB1372" i="5"/>
  <c r="V1372" i="5"/>
  <c r="V1382" i="5"/>
  <c r="AB1382" i="5"/>
  <c r="V1391" i="5"/>
  <c r="AB1391" i="5"/>
  <c r="H1416" i="5"/>
  <c r="X1416" i="5"/>
  <c r="R1416" i="5"/>
  <c r="T1478" i="5"/>
  <c r="S1478" i="5"/>
  <c r="AB1478" i="5"/>
  <c r="AB1012" i="5"/>
  <c r="V1012" i="5"/>
  <c r="AB1021" i="5"/>
  <c r="T1021" i="5"/>
  <c r="AB1028" i="5"/>
  <c r="V1028" i="5"/>
  <c r="AB1037" i="5"/>
  <c r="T1037" i="5"/>
  <c r="AB1044" i="5"/>
  <c r="V1044" i="5"/>
  <c r="AB1053" i="5"/>
  <c r="T1053" i="5"/>
  <c r="AB1060" i="5"/>
  <c r="V1060" i="5"/>
  <c r="AB1069" i="5"/>
  <c r="T1069" i="5"/>
  <c r="AB1076" i="5"/>
  <c r="V1076" i="5"/>
  <c r="AB1085" i="5"/>
  <c r="T1085" i="5"/>
  <c r="AB1092" i="5"/>
  <c r="V1092" i="5"/>
  <c r="AB1101" i="5"/>
  <c r="T1101" i="5"/>
  <c r="X1102" i="5"/>
  <c r="AB1108" i="5"/>
  <c r="V1108" i="5"/>
  <c r="AB1123" i="5"/>
  <c r="T1123" i="5"/>
  <c r="AB1125" i="5"/>
  <c r="V1125" i="5"/>
  <c r="AB1132" i="5"/>
  <c r="T1132" i="5"/>
  <c r="X1133" i="5"/>
  <c r="V1158" i="5"/>
  <c r="T1171" i="5"/>
  <c r="R1193" i="5"/>
  <c r="H1193" i="5"/>
  <c r="AB1199" i="5"/>
  <c r="S1199" i="5"/>
  <c r="X1216" i="5"/>
  <c r="R1220" i="5"/>
  <c r="R1233" i="5"/>
  <c r="H1233" i="5"/>
  <c r="AB1235" i="5"/>
  <c r="S1235" i="5"/>
  <c r="H1236" i="5"/>
  <c r="X1236" i="5"/>
  <c r="H1335" i="5"/>
  <c r="X1335" i="5"/>
  <c r="R1335" i="5"/>
  <c r="V1461" i="5"/>
  <c r="V1540" i="5"/>
  <c r="R1604" i="5"/>
  <c r="H1604" i="5"/>
  <c r="X1604" i="5"/>
  <c r="H1029" i="5"/>
  <c r="X1029" i="5"/>
  <c r="R1030" i="5"/>
  <c r="H1045" i="5"/>
  <c r="X1045" i="5"/>
  <c r="R1046" i="5"/>
  <c r="H1061" i="5"/>
  <c r="X1061" i="5"/>
  <c r="R1062" i="5"/>
  <c r="H1077" i="5"/>
  <c r="X1077" i="5"/>
  <c r="R1078" i="5"/>
  <c r="X1082" i="5"/>
  <c r="H1093" i="5"/>
  <c r="X1093" i="5"/>
  <c r="R1094" i="5"/>
  <c r="H1109" i="5"/>
  <c r="X1109" i="5"/>
  <c r="T1118" i="5"/>
  <c r="AB1118" i="5"/>
  <c r="X1126" i="5"/>
  <c r="R1126" i="5"/>
  <c r="X1132" i="5"/>
  <c r="R1135" i="5"/>
  <c r="AB1139" i="5"/>
  <c r="S1139" i="5"/>
  <c r="T1146" i="5"/>
  <c r="S1146" i="5"/>
  <c r="R1152" i="5"/>
  <c r="H1152" i="5"/>
  <c r="AB1160" i="5"/>
  <c r="S1160" i="5"/>
  <c r="H1171" i="5"/>
  <c r="R1171" i="5"/>
  <c r="X1171" i="5"/>
  <c r="T1174" i="5"/>
  <c r="AB1174" i="5"/>
  <c r="S1174" i="5"/>
  <c r="R1176" i="5"/>
  <c r="H1176" i="5"/>
  <c r="T1198" i="5"/>
  <c r="AB1198" i="5"/>
  <c r="R1201" i="5"/>
  <c r="H1201" i="5"/>
  <c r="AB1203" i="5"/>
  <c r="S1203" i="5"/>
  <c r="T1210" i="5"/>
  <c r="S1210" i="5"/>
  <c r="AB1231" i="5"/>
  <c r="S1231" i="5"/>
  <c r="V1425" i="5"/>
  <c r="V1552" i="5"/>
  <c r="T1216" i="5"/>
  <c r="T1223" i="5"/>
  <c r="V1228" i="5"/>
  <c r="V1235" i="5"/>
  <c r="X1321" i="5"/>
  <c r="H1321" i="5"/>
  <c r="X1337" i="5"/>
  <c r="T1341" i="5"/>
  <c r="S1341" i="5"/>
  <c r="H1347" i="5"/>
  <c r="X1347" i="5"/>
  <c r="AB1351" i="5"/>
  <c r="T1351" i="5"/>
  <c r="AB1371" i="5"/>
  <c r="T1371" i="5"/>
  <c r="S1371" i="5"/>
  <c r="X1377" i="5"/>
  <c r="R1377" i="5"/>
  <c r="H1377" i="5"/>
  <c r="R1380" i="5"/>
  <c r="X1380" i="5"/>
  <c r="V1384" i="5"/>
  <c r="S1386" i="5"/>
  <c r="AB1386" i="5"/>
  <c r="T1386" i="5"/>
  <c r="H1408" i="5"/>
  <c r="X1408" i="5"/>
  <c r="R1408" i="5"/>
  <c r="X1462" i="5"/>
  <c r="R1462" i="5"/>
  <c r="V1480" i="5"/>
  <c r="X1502" i="5"/>
  <c r="H1502" i="5"/>
  <c r="AB1504" i="5"/>
  <c r="T1504" i="5"/>
  <c r="S1504" i="5"/>
  <c r="R1525" i="5"/>
  <c r="H1525" i="5"/>
  <c r="V1548" i="5"/>
  <c r="V1580" i="5"/>
  <c r="V1734" i="5"/>
  <c r="AB1734" i="5"/>
  <c r="AB1119" i="5"/>
  <c r="R1120" i="5"/>
  <c r="AB1126" i="5"/>
  <c r="R1127" i="5"/>
  <c r="V1130" i="5"/>
  <c r="AB1135" i="5"/>
  <c r="R1136" i="5"/>
  <c r="AB1144" i="5"/>
  <c r="AB1147" i="5"/>
  <c r="T1147" i="5"/>
  <c r="H1153" i="5"/>
  <c r="V1159" i="5"/>
  <c r="X1166" i="5"/>
  <c r="AB1176" i="5"/>
  <c r="AB1179" i="5"/>
  <c r="T1179" i="5"/>
  <c r="H1185" i="5"/>
  <c r="V1191" i="5"/>
  <c r="X1198" i="5"/>
  <c r="AB1208" i="5"/>
  <c r="AB1211" i="5"/>
  <c r="T1211" i="5"/>
  <c r="V1223" i="5"/>
  <c r="X1230" i="5"/>
  <c r="AB1230" i="5"/>
  <c r="AB1239" i="5"/>
  <c r="H1241" i="5"/>
  <c r="AB1243" i="5"/>
  <c r="H1245" i="5"/>
  <c r="AB1247" i="5"/>
  <c r="H1249" i="5"/>
  <c r="AB1251" i="5"/>
  <c r="AB1255" i="5"/>
  <c r="H1257" i="5"/>
  <c r="AB1259" i="5"/>
  <c r="H1261" i="5"/>
  <c r="AB1263" i="5"/>
  <c r="H1265" i="5"/>
  <c r="AB1267" i="5"/>
  <c r="AB1271" i="5"/>
  <c r="AB1275" i="5"/>
  <c r="H1277" i="5"/>
  <c r="AB1279" i="5"/>
  <c r="AB1283" i="5"/>
  <c r="H1285" i="5"/>
  <c r="AB1287" i="5"/>
  <c r="H1289" i="5"/>
  <c r="AB1291" i="5"/>
  <c r="AB1295" i="5"/>
  <c r="AB1299" i="5"/>
  <c r="AB1303" i="5"/>
  <c r="H1305" i="5"/>
  <c r="AB1307" i="5"/>
  <c r="AB1311" i="5"/>
  <c r="AB1315" i="5"/>
  <c r="H1317" i="5"/>
  <c r="AB1319" i="5"/>
  <c r="R1320" i="5"/>
  <c r="V1360" i="5"/>
  <c r="T1361" i="5"/>
  <c r="S1361" i="5"/>
  <c r="V1362" i="5"/>
  <c r="V1370" i="5"/>
  <c r="AB1370" i="5"/>
  <c r="H1371" i="5"/>
  <c r="X1371" i="5"/>
  <c r="R1371" i="5"/>
  <c r="H1394" i="5"/>
  <c r="X1394" i="5"/>
  <c r="R1442" i="5"/>
  <c r="H1442" i="5"/>
  <c r="X1442" i="5"/>
  <c r="V1444" i="5"/>
  <c r="H1453" i="5"/>
  <c r="X1453" i="5"/>
  <c r="R1453" i="5"/>
  <c r="AB1468" i="5"/>
  <c r="T1468" i="5"/>
  <c r="AB1473" i="5"/>
  <c r="V1485" i="5"/>
  <c r="R1487" i="5"/>
  <c r="H1487" i="5"/>
  <c r="X1487" i="5"/>
  <c r="V1501" i="5"/>
  <c r="R1515" i="5"/>
  <c r="H1515" i="5"/>
  <c r="X1515" i="5"/>
  <c r="R1519" i="5"/>
  <c r="H1519" i="5"/>
  <c r="X1519" i="5"/>
  <c r="V1544" i="5"/>
  <c r="V1576" i="5"/>
  <c r="V1611" i="5"/>
  <c r="R975" i="5"/>
  <c r="R979" i="5"/>
  <c r="R983" i="5"/>
  <c r="R995" i="5"/>
  <c r="R1003" i="5"/>
  <c r="R1007" i="5"/>
  <c r="R1011" i="5"/>
  <c r="R1015" i="5"/>
  <c r="R1027" i="5"/>
  <c r="R1031" i="5"/>
  <c r="R1043" i="5"/>
  <c r="R1047" i="5"/>
  <c r="R1055" i="5"/>
  <c r="R1059" i="5"/>
  <c r="R1067" i="5"/>
  <c r="R1071" i="5"/>
  <c r="R1075" i="5"/>
  <c r="R1083" i="5"/>
  <c r="R1087" i="5"/>
  <c r="R1095" i="5"/>
  <c r="R1103" i="5"/>
  <c r="R1111" i="5"/>
  <c r="V1118" i="5"/>
  <c r="V1134" i="5"/>
  <c r="S1143" i="5"/>
  <c r="S1150" i="5"/>
  <c r="AB1155" i="5"/>
  <c r="T1155" i="5"/>
  <c r="H1166" i="5"/>
  <c r="V1167" i="5"/>
  <c r="S1168" i="5"/>
  <c r="S1175" i="5"/>
  <c r="S1182" i="5"/>
  <c r="AB1187" i="5"/>
  <c r="T1187" i="5"/>
  <c r="H1198" i="5"/>
  <c r="V1199" i="5"/>
  <c r="S1200" i="5"/>
  <c r="S1207" i="5"/>
  <c r="S1214" i="5"/>
  <c r="AB1219" i="5"/>
  <c r="T1219" i="5"/>
  <c r="H1225" i="5"/>
  <c r="H1230" i="5"/>
  <c r="V1231" i="5"/>
  <c r="S1232" i="5"/>
  <c r="T1321" i="5"/>
  <c r="AB1321" i="5"/>
  <c r="AB1323" i="5"/>
  <c r="R1328" i="5"/>
  <c r="V1338" i="5"/>
  <c r="AB1338" i="5"/>
  <c r="H1339" i="5"/>
  <c r="X1339" i="5"/>
  <c r="R1339" i="5"/>
  <c r="AB1347" i="5"/>
  <c r="T1347" i="5"/>
  <c r="R1348" i="5"/>
  <c r="X1348" i="5"/>
  <c r="S1351" i="5"/>
  <c r="X1353" i="5"/>
  <c r="T1357" i="5"/>
  <c r="S1357" i="5"/>
  <c r="H1363" i="5"/>
  <c r="X1363" i="5"/>
  <c r="AB1367" i="5"/>
  <c r="T1367" i="5"/>
  <c r="AB1420" i="5"/>
  <c r="T1420" i="5"/>
  <c r="S1420" i="5"/>
  <c r="V1429" i="5"/>
  <c r="X1430" i="5"/>
  <c r="R1430" i="5"/>
  <c r="R1443" i="5"/>
  <c r="X1443" i="5"/>
  <c r="H1443" i="5"/>
  <c r="V1512" i="5"/>
  <c r="R1513" i="5"/>
  <c r="H1513" i="5"/>
  <c r="X1513" i="5"/>
  <c r="T1533" i="5"/>
  <c r="S1533" i="5"/>
  <c r="AB1533" i="5"/>
  <c r="V1568" i="5"/>
  <c r="V1600" i="5"/>
  <c r="S1122" i="5"/>
  <c r="S1124" i="5"/>
  <c r="S1131" i="5"/>
  <c r="S1138" i="5"/>
  <c r="T1143" i="5"/>
  <c r="V1148" i="5"/>
  <c r="V1155" i="5"/>
  <c r="X1162" i="5"/>
  <c r="AB1162" i="5"/>
  <c r="T1175" i="5"/>
  <c r="V1180" i="5"/>
  <c r="V1187" i="5"/>
  <c r="X1194" i="5"/>
  <c r="AB1194" i="5"/>
  <c r="T1207" i="5"/>
  <c r="V1212" i="5"/>
  <c r="V1219" i="5"/>
  <c r="X1226" i="5"/>
  <c r="AB1226" i="5"/>
  <c r="X1341" i="5"/>
  <c r="H1341" i="5"/>
  <c r="H1351" i="5"/>
  <c r="X1351" i="5"/>
  <c r="R1351" i="5"/>
  <c r="V1376" i="5"/>
  <c r="T1377" i="5"/>
  <c r="S1377" i="5"/>
  <c r="AB1383" i="5"/>
  <c r="T1383" i="5"/>
  <c r="S1383" i="5"/>
  <c r="H1392" i="5"/>
  <c r="X1392" i="5"/>
  <c r="AB1398" i="5"/>
  <c r="H1400" i="5"/>
  <c r="X1400" i="5"/>
  <c r="R1400" i="5"/>
  <c r="H1402" i="5"/>
  <c r="X1402" i="5"/>
  <c r="R1402" i="5"/>
  <c r="AB1412" i="5"/>
  <c r="T1412" i="5"/>
  <c r="S1412" i="5"/>
  <c r="V1420" i="5"/>
  <c r="V1445" i="5"/>
  <c r="R1446" i="5"/>
  <c r="X1446" i="5"/>
  <c r="AB1457" i="5"/>
  <c r="T1457" i="5"/>
  <c r="S1457" i="5"/>
  <c r="X1458" i="5"/>
  <c r="R1458" i="5"/>
  <c r="H1458" i="5"/>
  <c r="R1467" i="5"/>
  <c r="H1467" i="5"/>
  <c r="X1526" i="5"/>
  <c r="R1526" i="5"/>
  <c r="H1526" i="5"/>
  <c r="V1564" i="5"/>
  <c r="V1596" i="5"/>
  <c r="AB1626" i="5"/>
  <c r="T1626" i="5"/>
  <c r="S1626" i="5"/>
  <c r="V1671" i="5"/>
  <c r="V1143" i="5"/>
  <c r="S1144" i="5"/>
  <c r="X1150" i="5"/>
  <c r="AB1150" i="5"/>
  <c r="S1158" i="5"/>
  <c r="AB1163" i="5"/>
  <c r="T1163" i="5"/>
  <c r="V1175" i="5"/>
  <c r="S1176" i="5"/>
  <c r="AB1182" i="5"/>
  <c r="S1190" i="5"/>
  <c r="AB1195" i="5"/>
  <c r="T1195" i="5"/>
  <c r="V1207" i="5"/>
  <c r="S1208" i="5"/>
  <c r="X1214" i="5"/>
  <c r="AB1214" i="5"/>
  <c r="S1222" i="5"/>
  <c r="AB1227" i="5"/>
  <c r="T1227" i="5"/>
  <c r="X1325" i="5"/>
  <c r="R1325" i="5"/>
  <c r="T1329" i="5"/>
  <c r="AB1329" i="5"/>
  <c r="AB1331" i="5"/>
  <c r="AB1335" i="5"/>
  <c r="T1335" i="5"/>
  <c r="H1337" i="5"/>
  <c r="H1348" i="5"/>
  <c r="AB1355" i="5"/>
  <c r="T1355" i="5"/>
  <c r="S1355" i="5"/>
  <c r="X1361" i="5"/>
  <c r="R1361" i="5"/>
  <c r="H1361" i="5"/>
  <c r="AB1362" i="5"/>
  <c r="V1366" i="5"/>
  <c r="V1383" i="5"/>
  <c r="H1396" i="5"/>
  <c r="X1396" i="5"/>
  <c r="R1396" i="5"/>
  <c r="AB1404" i="5"/>
  <c r="T1404" i="5"/>
  <c r="S1404" i="5"/>
  <c r="V1412" i="5"/>
  <c r="S1418" i="5"/>
  <c r="T1418" i="5"/>
  <c r="V1457" i="5"/>
  <c r="X1467" i="5"/>
  <c r="X1482" i="5"/>
  <c r="R1482" i="5"/>
  <c r="H1482" i="5"/>
  <c r="R1493" i="5"/>
  <c r="H1493" i="5"/>
  <c r="X1493" i="5"/>
  <c r="V1505" i="5"/>
  <c r="AB1516" i="5"/>
  <c r="T1516" i="5"/>
  <c r="S1516" i="5"/>
  <c r="X1525" i="5"/>
  <c r="V1560" i="5"/>
  <c r="V1592" i="5"/>
  <c r="S1126" i="5"/>
  <c r="AB1151" i="5"/>
  <c r="T1151" i="5"/>
  <c r="V1163" i="5"/>
  <c r="X1170" i="5"/>
  <c r="AB1170" i="5"/>
  <c r="AB1183" i="5"/>
  <c r="T1183" i="5"/>
  <c r="V1195" i="5"/>
  <c r="X1202" i="5"/>
  <c r="AB1202" i="5"/>
  <c r="AB1215" i="5"/>
  <c r="T1215" i="5"/>
  <c r="V1227" i="5"/>
  <c r="X1234" i="5"/>
  <c r="AB1234" i="5"/>
  <c r="X1241" i="5"/>
  <c r="R1241" i="5"/>
  <c r="X1245" i="5"/>
  <c r="R1245" i="5"/>
  <c r="X1249" i="5"/>
  <c r="R1249" i="5"/>
  <c r="X1253" i="5"/>
  <c r="X1257" i="5"/>
  <c r="R1257" i="5"/>
  <c r="X1261" i="5"/>
  <c r="R1261" i="5"/>
  <c r="X1265" i="5"/>
  <c r="R1265" i="5"/>
  <c r="X1277" i="5"/>
  <c r="R1277" i="5"/>
  <c r="X1285" i="5"/>
  <c r="R1285" i="5"/>
  <c r="X1289" i="5"/>
  <c r="R1289" i="5"/>
  <c r="X1293" i="5"/>
  <c r="R1293" i="5"/>
  <c r="X1305" i="5"/>
  <c r="R1305" i="5"/>
  <c r="X1317" i="5"/>
  <c r="R1317" i="5"/>
  <c r="R1321" i="5"/>
  <c r="R1340" i="5"/>
  <c r="H1340" i="5"/>
  <c r="AB1341" i="5"/>
  <c r="V1344" i="5"/>
  <c r="T1345" i="5"/>
  <c r="S1345" i="5"/>
  <c r="V1346" i="5"/>
  <c r="R1347" i="5"/>
  <c r="V1354" i="5"/>
  <c r="AB1354" i="5"/>
  <c r="H1355" i="5"/>
  <c r="X1355" i="5"/>
  <c r="R1355" i="5"/>
  <c r="AB1363" i="5"/>
  <c r="T1363" i="5"/>
  <c r="R1364" i="5"/>
  <c r="X1364" i="5"/>
  <c r="T1373" i="5"/>
  <c r="S1373" i="5"/>
  <c r="H1379" i="5"/>
  <c r="X1379" i="5"/>
  <c r="V1388" i="5"/>
  <c r="V1404" i="5"/>
  <c r="S1410" i="5"/>
  <c r="T1410" i="5"/>
  <c r="AB1425" i="5"/>
  <c r="T1425" i="5"/>
  <c r="S1425" i="5"/>
  <c r="X1426" i="5"/>
  <c r="R1426" i="5"/>
  <c r="H1426" i="5"/>
  <c r="AB1436" i="5"/>
  <c r="T1436" i="5"/>
  <c r="S1436" i="5"/>
  <c r="H1437" i="5"/>
  <c r="R1437" i="5"/>
  <c r="X1437" i="5"/>
  <c r="R1465" i="5"/>
  <c r="H1465" i="5"/>
  <c r="X1465" i="5"/>
  <c r="R1477" i="5"/>
  <c r="H1477" i="5"/>
  <c r="X1477" i="5"/>
  <c r="AB1484" i="5"/>
  <c r="T1484" i="5"/>
  <c r="S1484" i="5"/>
  <c r="AB1488" i="5"/>
  <c r="T1488" i="5"/>
  <c r="S1488" i="5"/>
  <c r="T1490" i="5"/>
  <c r="S1490" i="5"/>
  <c r="AB1490" i="5"/>
  <c r="R1499" i="5"/>
  <c r="H1499" i="5"/>
  <c r="X1514" i="5"/>
  <c r="R1514" i="5"/>
  <c r="H1514" i="5"/>
  <c r="V1516" i="5"/>
  <c r="V1528" i="5"/>
  <c r="V1556" i="5"/>
  <c r="V1588" i="5"/>
  <c r="AB1618" i="5"/>
  <c r="T1618" i="5"/>
  <c r="S1618" i="5"/>
  <c r="V1378" i="5"/>
  <c r="AB1379" i="5"/>
  <c r="T1379" i="5"/>
  <c r="AB1396" i="5"/>
  <c r="T1396" i="5"/>
  <c r="S1396" i="5"/>
  <c r="V1440" i="5"/>
  <c r="S1442" i="5"/>
  <c r="AB1442" i="5"/>
  <c r="R1447" i="5"/>
  <c r="H1447" i="5"/>
  <c r="AB1456" i="5"/>
  <c r="T1456" i="5"/>
  <c r="S1456" i="5"/>
  <c r="R1459" i="5"/>
  <c r="X1459" i="5"/>
  <c r="V1460" i="5"/>
  <c r="V1484" i="5"/>
  <c r="T1494" i="5"/>
  <c r="S1494" i="5"/>
  <c r="AB1494" i="5"/>
  <c r="T1506" i="5"/>
  <c r="S1506" i="5"/>
  <c r="X1533" i="5"/>
  <c r="H1533" i="5"/>
  <c r="R1533" i="5"/>
  <c r="H1740" i="5"/>
  <c r="X1740" i="5"/>
  <c r="R1740" i="5"/>
  <c r="V1324" i="5"/>
  <c r="V1327" i="5"/>
  <c r="V1332" i="5"/>
  <c r="T1337" i="5"/>
  <c r="S1337" i="5"/>
  <c r="V1343" i="5"/>
  <c r="T1353" i="5"/>
  <c r="S1353" i="5"/>
  <c r="V1359" i="5"/>
  <c r="T1369" i="5"/>
  <c r="S1369" i="5"/>
  <c r="V1375" i="5"/>
  <c r="V1399" i="5"/>
  <c r="AB1399" i="5"/>
  <c r="AB1408" i="5"/>
  <c r="T1408" i="5"/>
  <c r="S1408" i="5"/>
  <c r="AB1416" i="5"/>
  <c r="T1416" i="5"/>
  <c r="S1416" i="5"/>
  <c r="AB1424" i="5"/>
  <c r="T1424" i="5"/>
  <c r="S1424" i="5"/>
  <c r="R1427" i="5"/>
  <c r="X1427" i="5"/>
  <c r="V1428" i="5"/>
  <c r="AB1437" i="5"/>
  <c r="S1437" i="5"/>
  <c r="S1446" i="5"/>
  <c r="T1446" i="5"/>
  <c r="AB1446" i="5"/>
  <c r="X1447" i="5"/>
  <c r="V1456" i="5"/>
  <c r="S1458" i="5"/>
  <c r="AB1458" i="5"/>
  <c r="H1459" i="5"/>
  <c r="R1463" i="5"/>
  <c r="H1463" i="5"/>
  <c r="V1469" i="5"/>
  <c r="X1470" i="5"/>
  <c r="H1470" i="5"/>
  <c r="AB1472" i="5"/>
  <c r="T1472" i="5"/>
  <c r="S1472" i="5"/>
  <c r="R1481" i="5"/>
  <c r="H1481" i="5"/>
  <c r="R1483" i="5"/>
  <c r="H1483" i="5"/>
  <c r="V1489" i="5"/>
  <c r="X1498" i="5"/>
  <c r="R1498" i="5"/>
  <c r="H1498" i="5"/>
  <c r="R1503" i="5"/>
  <c r="H1503" i="5"/>
  <c r="X1503" i="5"/>
  <c r="X1527" i="5"/>
  <c r="R1527" i="5"/>
  <c r="S1325" i="5"/>
  <c r="X1333" i="5"/>
  <c r="V1342" i="5"/>
  <c r="AB1343" i="5"/>
  <c r="T1343" i="5"/>
  <c r="AB1348" i="5"/>
  <c r="X1349" i="5"/>
  <c r="V1358" i="5"/>
  <c r="AB1359" i="5"/>
  <c r="T1359" i="5"/>
  <c r="AB1364" i="5"/>
  <c r="V1374" i="5"/>
  <c r="AB1375" i="5"/>
  <c r="T1375" i="5"/>
  <c r="AB1380" i="5"/>
  <c r="X1381" i="5"/>
  <c r="H1386" i="5"/>
  <c r="X1386" i="5"/>
  <c r="AB1390" i="5"/>
  <c r="AB1392" i="5"/>
  <c r="T1392" i="5"/>
  <c r="S1392" i="5"/>
  <c r="AB1406" i="5"/>
  <c r="AB1414" i="5"/>
  <c r="AB1422" i="5"/>
  <c r="V1424" i="5"/>
  <c r="S1426" i="5"/>
  <c r="AB1426" i="5"/>
  <c r="R1431" i="5"/>
  <c r="H1431" i="5"/>
  <c r="AB1453" i="5"/>
  <c r="S1453" i="5"/>
  <c r="S1462" i="5"/>
  <c r="AB1462" i="5"/>
  <c r="T1462" i="5"/>
  <c r="T1474" i="5"/>
  <c r="S1474" i="5"/>
  <c r="H1496" i="5"/>
  <c r="X1496" i="5"/>
  <c r="R1496" i="5"/>
  <c r="AB1500" i="5"/>
  <c r="T1500" i="5"/>
  <c r="R1509" i="5"/>
  <c r="H1509" i="5"/>
  <c r="X1509" i="5"/>
  <c r="V1517" i="5"/>
  <c r="X1518" i="5"/>
  <c r="H1518" i="5"/>
  <c r="AB1520" i="5"/>
  <c r="T1520" i="5"/>
  <c r="T1537" i="5"/>
  <c r="S1537" i="5"/>
  <c r="AB1690" i="5"/>
  <c r="T1690" i="5"/>
  <c r="S1690" i="5"/>
  <c r="V1703" i="5"/>
  <c r="R1814" i="5"/>
  <c r="H1814" i="5"/>
  <c r="X1814" i="5"/>
  <c r="V1322" i="5"/>
  <c r="V1330" i="5"/>
  <c r="T1333" i="5"/>
  <c r="S1333" i="5"/>
  <c r="T1349" i="5"/>
  <c r="S1349" i="5"/>
  <c r="T1365" i="5"/>
  <c r="S1365" i="5"/>
  <c r="T1381" i="5"/>
  <c r="S1381" i="5"/>
  <c r="AB1388" i="5"/>
  <c r="T1388" i="5"/>
  <c r="S1388" i="5"/>
  <c r="S1430" i="5"/>
  <c r="AB1430" i="5"/>
  <c r="T1430" i="5"/>
  <c r="AB1441" i="5"/>
  <c r="T1441" i="5"/>
  <c r="S1441" i="5"/>
  <c r="X1466" i="5"/>
  <c r="R1466" i="5"/>
  <c r="H1466" i="5"/>
  <c r="R1471" i="5"/>
  <c r="H1471" i="5"/>
  <c r="X1471" i="5"/>
  <c r="V1500" i="5"/>
  <c r="AB1505" i="5"/>
  <c r="T1510" i="5"/>
  <c r="S1510" i="5"/>
  <c r="AB1539" i="5"/>
  <c r="T1539" i="5"/>
  <c r="S1539" i="5"/>
  <c r="AB1543" i="5"/>
  <c r="T1543" i="5"/>
  <c r="S1543" i="5"/>
  <c r="AB1547" i="5"/>
  <c r="T1547" i="5"/>
  <c r="S1547"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R1407" i="5"/>
  <c r="R1415" i="5"/>
  <c r="R1423" i="5"/>
  <c r="AB1432" i="5"/>
  <c r="T1432" i="5"/>
  <c r="H1433" i="5"/>
  <c r="H1436" i="5"/>
  <c r="X1436" i="5"/>
  <c r="AB1464" i="5"/>
  <c r="T1464" i="5"/>
  <c r="T1466" i="5"/>
  <c r="S1466" i="5"/>
  <c r="AB1466" i="5"/>
  <c r="X1474" i="5"/>
  <c r="H1488" i="5"/>
  <c r="X1488" i="5"/>
  <c r="R1491" i="5"/>
  <c r="AB1492" i="5"/>
  <c r="T1492" i="5"/>
  <c r="T1498" i="5"/>
  <c r="S1498" i="5"/>
  <c r="AB1498" i="5"/>
  <c r="X1506" i="5"/>
  <c r="V1520" i="5"/>
  <c r="V1539" i="5"/>
  <c r="V1543" i="5"/>
  <c r="V1547" i="5"/>
  <c r="V1551" i="5"/>
  <c r="V1555" i="5"/>
  <c r="V1559" i="5"/>
  <c r="V1563" i="5"/>
  <c r="V1567" i="5"/>
  <c r="V1571" i="5"/>
  <c r="V1575" i="5"/>
  <c r="V1579" i="5"/>
  <c r="V1583" i="5"/>
  <c r="V1587" i="5"/>
  <c r="V1591" i="5"/>
  <c r="V1595" i="5"/>
  <c r="V1599" i="5"/>
  <c r="V1603" i="5"/>
  <c r="V1607" i="5"/>
  <c r="AB1610" i="5"/>
  <c r="T1610" i="5"/>
  <c r="S1610" i="5"/>
  <c r="AB1682" i="5"/>
  <c r="T1682" i="5"/>
  <c r="S1682" i="5"/>
  <c r="V2439" i="5"/>
  <c r="T2454" i="5"/>
  <c r="AB2454" i="5"/>
  <c r="S2454" i="5"/>
  <c r="V1389" i="5"/>
  <c r="V1397" i="5"/>
  <c r="V1405" i="5"/>
  <c r="X1407" i="5"/>
  <c r="AB1407" i="5"/>
  <c r="V1413" i="5"/>
  <c r="X1415" i="5"/>
  <c r="AB1415" i="5"/>
  <c r="V1421" i="5"/>
  <c r="X1423" i="5"/>
  <c r="AB1423" i="5"/>
  <c r="AB1428" i="5"/>
  <c r="T1428" i="5"/>
  <c r="AB1429" i="5"/>
  <c r="H1432" i="5"/>
  <c r="X1432" i="5"/>
  <c r="R1451" i="5"/>
  <c r="AB1460" i="5"/>
  <c r="T1460" i="5"/>
  <c r="AB1461" i="5"/>
  <c r="H1464" i="5"/>
  <c r="X1464" i="5"/>
  <c r="AB1469" i="5"/>
  <c r="T1470" i="5"/>
  <c r="S1470" i="5"/>
  <c r="AB1470" i="5"/>
  <c r="X1491" i="5"/>
  <c r="R1495" i="5"/>
  <c r="AB1496" i="5"/>
  <c r="T1496" i="5"/>
  <c r="AB1501" i="5"/>
  <c r="T1502" i="5"/>
  <c r="S1502" i="5"/>
  <c r="AB1502" i="5"/>
  <c r="X1522" i="5"/>
  <c r="R1522" i="5"/>
  <c r="AB1525" i="5"/>
  <c r="AB1528" i="5"/>
  <c r="T1528" i="5"/>
  <c r="AB1540" i="5"/>
  <c r="AB1544" i="5"/>
  <c r="AB1548" i="5"/>
  <c r="AB1552" i="5"/>
  <c r="AB1556" i="5"/>
  <c r="AB1560" i="5"/>
  <c r="AB1564" i="5"/>
  <c r="AB1568" i="5"/>
  <c r="AB1572" i="5"/>
  <c r="AB1576" i="5"/>
  <c r="AB1580" i="5"/>
  <c r="AB1584" i="5"/>
  <c r="AB1588" i="5"/>
  <c r="AB1592" i="5"/>
  <c r="AB1596" i="5"/>
  <c r="AB1600" i="5"/>
  <c r="X1624" i="5"/>
  <c r="R1624" i="5"/>
  <c r="H1624" i="5"/>
  <c r="X1632" i="5"/>
  <c r="R1632" i="5"/>
  <c r="H1632" i="5"/>
  <c r="AB1650" i="5"/>
  <c r="T1650" i="5"/>
  <c r="S1650" i="5"/>
  <c r="AB1658" i="5"/>
  <c r="T1658" i="5"/>
  <c r="S1658" i="5"/>
  <c r="V1663" i="5"/>
  <c r="V1718" i="5"/>
  <c r="X1735" i="5"/>
  <c r="R1735" i="5"/>
  <c r="H1735" i="5"/>
  <c r="R1395" i="5"/>
  <c r="R1403" i="5"/>
  <c r="R1411" i="5"/>
  <c r="R1419" i="5"/>
  <c r="R1436" i="5"/>
  <c r="R1439" i="5"/>
  <c r="AB1448" i="5"/>
  <c r="T1448" i="5"/>
  <c r="H1449" i="5"/>
  <c r="H1452" i="5"/>
  <c r="X1452" i="5"/>
  <c r="H1472" i="5"/>
  <c r="X1472" i="5"/>
  <c r="R1475" i="5"/>
  <c r="AB1476" i="5"/>
  <c r="T1476" i="5"/>
  <c r="T1482" i="5"/>
  <c r="S1482" i="5"/>
  <c r="AB1482" i="5"/>
  <c r="X1490" i="5"/>
  <c r="H1504" i="5"/>
  <c r="X1504" i="5"/>
  <c r="R1507" i="5"/>
  <c r="AB1508" i="5"/>
  <c r="T1508" i="5"/>
  <c r="T1514" i="5"/>
  <c r="S1514" i="5"/>
  <c r="AB1514" i="5"/>
  <c r="AB1524" i="5"/>
  <c r="T1524" i="5"/>
  <c r="T1538" i="5"/>
  <c r="S1538" i="5"/>
  <c r="T1542" i="5"/>
  <c r="S1542" i="5"/>
  <c r="T1546" i="5"/>
  <c r="S154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V1639" i="5"/>
  <c r="X1750" i="5"/>
  <c r="R1750" i="5"/>
  <c r="H1750" i="5"/>
  <c r="V1794" i="5"/>
  <c r="V1385" i="5"/>
  <c r="AB1387" i="5"/>
  <c r="X1390" i="5"/>
  <c r="V1393" i="5"/>
  <c r="X1395" i="5"/>
  <c r="AB1395" i="5"/>
  <c r="X1398" i="5"/>
  <c r="V1401" i="5"/>
  <c r="X1403" i="5"/>
  <c r="AB1403" i="5"/>
  <c r="X1406" i="5"/>
  <c r="V1409" i="5"/>
  <c r="X1411" i="5"/>
  <c r="AB1411" i="5"/>
  <c r="X1414" i="5"/>
  <c r="V1417" i="5"/>
  <c r="X1419" i="5"/>
  <c r="AB1419" i="5"/>
  <c r="R1432" i="5"/>
  <c r="R1433" i="5"/>
  <c r="R1435" i="5"/>
  <c r="H1438" i="5"/>
  <c r="X1439" i="5"/>
  <c r="AB1444" i="5"/>
  <c r="T1444" i="5"/>
  <c r="AB1445" i="5"/>
  <c r="R1464" i="5"/>
  <c r="X1475" i="5"/>
  <c r="H1476" i="5"/>
  <c r="X1476" i="5"/>
  <c r="R1479" i="5"/>
  <c r="AB1480" i="5"/>
  <c r="T1480" i="5"/>
  <c r="AB1485" i="5"/>
  <c r="T1486" i="5"/>
  <c r="S1486" i="5"/>
  <c r="AB1486" i="5"/>
  <c r="S1492" i="5"/>
  <c r="X1507" i="5"/>
  <c r="H1508" i="5"/>
  <c r="X1508" i="5"/>
  <c r="R1511" i="5"/>
  <c r="AB1512" i="5"/>
  <c r="T1512" i="5"/>
  <c r="AB1517" i="5"/>
  <c r="T1518" i="5"/>
  <c r="S1518" i="5"/>
  <c r="AB1518" i="5"/>
  <c r="X1523" i="5"/>
  <c r="R1523" i="5"/>
  <c r="V1524" i="5"/>
  <c r="S1528" i="5"/>
  <c r="V1531" i="5"/>
  <c r="V1532" i="5"/>
  <c r="AB1603" i="5"/>
  <c r="AB1607" i="5"/>
  <c r="AB1622" i="5"/>
  <c r="T1622" i="5"/>
  <c r="S1622" i="5"/>
  <c r="V1635" i="5"/>
  <c r="AB1639" i="5"/>
  <c r="AB1654" i="5"/>
  <c r="T1654" i="5"/>
  <c r="S1654" i="5"/>
  <c r="X1660" i="5"/>
  <c r="R1660" i="5"/>
  <c r="H1660" i="5"/>
  <c r="V1667" i="5"/>
  <c r="AB1671" i="5"/>
  <c r="AB1686" i="5"/>
  <c r="T1686" i="5"/>
  <c r="S1686" i="5"/>
  <c r="V1699" i="5"/>
  <c r="AB1703" i="5"/>
  <c r="R1725" i="5"/>
  <c r="H1725" i="5"/>
  <c r="H1752" i="5"/>
  <c r="X1752" i="5"/>
  <c r="R1757" i="5"/>
  <c r="H1757" i="5"/>
  <c r="X1757" i="5"/>
  <c r="AB1809" i="5"/>
  <c r="V1809" i="5"/>
  <c r="V1816" i="5"/>
  <c r="AB1816" i="5"/>
  <c r="AB1853" i="5"/>
  <c r="T1853" i="5"/>
  <c r="S1853" i="5"/>
  <c r="AB1529" i="5"/>
  <c r="R1530" i="5"/>
  <c r="T1534" i="5"/>
  <c r="S1535" i="5"/>
  <c r="S1611" i="5"/>
  <c r="AB1615" i="5"/>
  <c r="AB1630" i="5"/>
  <c r="T1630" i="5"/>
  <c r="S1630" i="5"/>
  <c r="V1643" i="5"/>
  <c r="AB1647" i="5"/>
  <c r="AB1662" i="5"/>
  <c r="T1662" i="5"/>
  <c r="S1662" i="5"/>
  <c r="V1675" i="5"/>
  <c r="AB1679" i="5"/>
  <c r="AB1694" i="5"/>
  <c r="T1694" i="5"/>
  <c r="S1694" i="5"/>
  <c r="V1707" i="5"/>
  <c r="AB1711" i="5"/>
  <c r="V1720" i="5"/>
  <c r="V1744" i="5"/>
  <c r="T1530" i="5"/>
  <c r="AB1534" i="5"/>
  <c r="T1535" i="5"/>
  <c r="H1537" i="5"/>
  <c r="R1612" i="5"/>
  <c r="H1612" i="5"/>
  <c r="V1615" i="5"/>
  <c r="AB1634" i="5"/>
  <c r="T1634" i="5"/>
  <c r="S1634" i="5"/>
  <c r="X1640" i="5"/>
  <c r="R1640" i="5"/>
  <c r="H1640" i="5"/>
  <c r="V1647" i="5"/>
  <c r="AB1666" i="5"/>
  <c r="T1666" i="5"/>
  <c r="S1666" i="5"/>
  <c r="V1679" i="5"/>
  <c r="AB1698" i="5"/>
  <c r="T1698" i="5"/>
  <c r="S1698" i="5"/>
  <c r="X1704" i="5"/>
  <c r="R1704" i="5"/>
  <c r="H1704" i="5"/>
  <c r="V1711" i="5"/>
  <c r="R1733" i="5"/>
  <c r="X1733" i="5"/>
  <c r="V1756" i="5"/>
  <c r="AB1819" i="5"/>
  <c r="V1819" i="5"/>
  <c r="S1531" i="5"/>
  <c r="H1541" i="5"/>
  <c r="H1545" i="5"/>
  <c r="H1549" i="5"/>
  <c r="H1553" i="5"/>
  <c r="H1557" i="5"/>
  <c r="H1565" i="5"/>
  <c r="H1569" i="5"/>
  <c r="H1573" i="5"/>
  <c r="H1581" i="5"/>
  <c r="H1585" i="5"/>
  <c r="H1589" i="5"/>
  <c r="H1597" i="5"/>
  <c r="H1601" i="5"/>
  <c r="H1605" i="5"/>
  <c r="V1619" i="5"/>
  <c r="AB1638" i="5"/>
  <c r="T1638" i="5"/>
  <c r="S1638" i="5"/>
  <c r="V1651" i="5"/>
  <c r="AB1670" i="5"/>
  <c r="T1670" i="5"/>
  <c r="S1670" i="5"/>
  <c r="X1676" i="5"/>
  <c r="R1676" i="5"/>
  <c r="H1676" i="5"/>
  <c r="V1683" i="5"/>
  <c r="AB1702" i="5"/>
  <c r="T1702" i="5"/>
  <c r="S1702" i="5"/>
  <c r="V1715" i="5"/>
  <c r="X1792" i="5"/>
  <c r="R1792" i="5"/>
  <c r="H1792" i="5"/>
  <c r="AB1842" i="5"/>
  <c r="V1842" i="5"/>
  <c r="AB1530" i="5"/>
  <c r="H1535" i="5"/>
  <c r="AB1536" i="5"/>
  <c r="V1536" i="5"/>
  <c r="S1603" i="5"/>
  <c r="S1607" i="5"/>
  <c r="X1616" i="5"/>
  <c r="V1623" i="5"/>
  <c r="AB1627" i="5"/>
  <c r="AB1642" i="5"/>
  <c r="T1642" i="5"/>
  <c r="S1642" i="5"/>
  <c r="X1648" i="5"/>
  <c r="V1655" i="5"/>
  <c r="AB1659" i="5"/>
  <c r="AB1674" i="5"/>
  <c r="T1674" i="5"/>
  <c r="S1674" i="5"/>
  <c r="V1687" i="5"/>
  <c r="AB1691" i="5"/>
  <c r="AB1706" i="5"/>
  <c r="T1706" i="5"/>
  <c r="S1706" i="5"/>
  <c r="X1712" i="5"/>
  <c r="R1712" i="5"/>
  <c r="H1712" i="5"/>
  <c r="X1725" i="5"/>
  <c r="T1728" i="5"/>
  <c r="S1728" i="5"/>
  <c r="AB1728" i="5"/>
  <c r="H1733" i="5"/>
  <c r="V1751" i="5"/>
  <c r="AB1894" i="5"/>
  <c r="T1894" i="5"/>
  <c r="S1894" i="5"/>
  <c r="AB1531" i="5"/>
  <c r="X1537" i="5"/>
  <c r="X1541" i="5"/>
  <c r="R1541" i="5"/>
  <c r="X1545" i="5"/>
  <c r="R1545" i="5"/>
  <c r="X1549" i="5"/>
  <c r="R1549" i="5"/>
  <c r="X1553" i="5"/>
  <c r="R1553" i="5"/>
  <c r="X1557" i="5"/>
  <c r="R1557" i="5"/>
  <c r="X1565" i="5"/>
  <c r="R1565" i="5"/>
  <c r="X1569" i="5"/>
  <c r="R1569" i="5"/>
  <c r="X1573" i="5"/>
  <c r="R1573" i="5"/>
  <c r="X1581" i="5"/>
  <c r="R1581" i="5"/>
  <c r="X1585" i="5"/>
  <c r="R1585" i="5"/>
  <c r="X1589" i="5"/>
  <c r="R1589" i="5"/>
  <c r="X1597" i="5"/>
  <c r="R1597" i="5"/>
  <c r="X1601" i="5"/>
  <c r="R1601" i="5"/>
  <c r="T1603" i="5"/>
  <c r="X1605" i="5"/>
  <c r="R1605" i="5"/>
  <c r="T1607" i="5"/>
  <c r="V1608" i="5"/>
  <c r="AB1611" i="5"/>
  <c r="AB1614" i="5"/>
  <c r="T1614" i="5"/>
  <c r="S1614" i="5"/>
  <c r="X1620" i="5"/>
  <c r="R1620" i="5"/>
  <c r="H1620" i="5"/>
  <c r="V1627" i="5"/>
  <c r="AB1631" i="5"/>
  <c r="AB1646" i="5"/>
  <c r="T1646" i="5"/>
  <c r="S1646" i="5"/>
  <c r="V1659" i="5"/>
  <c r="AB1663" i="5"/>
  <c r="AB1678" i="5"/>
  <c r="T1678" i="5"/>
  <c r="S1678" i="5"/>
  <c r="V1691" i="5"/>
  <c r="AB1710" i="5"/>
  <c r="T1710" i="5"/>
  <c r="S1710" i="5"/>
  <c r="R1741" i="5"/>
  <c r="H1741" i="5"/>
  <c r="X1741" i="5"/>
  <c r="R1753" i="5"/>
  <c r="H1753" i="5"/>
  <c r="X1753" i="5"/>
  <c r="R1875" i="5"/>
  <c r="H1875" i="5"/>
  <c r="X1875" i="5"/>
  <c r="X1688" i="5"/>
  <c r="R1688" i="5"/>
  <c r="H1688" i="5"/>
  <c r="V1695" i="5"/>
  <c r="AB1699" i="5"/>
  <c r="AB1714" i="5"/>
  <c r="T1714" i="5"/>
  <c r="S1714" i="5"/>
  <c r="V1728" i="5"/>
  <c r="S1857" i="5"/>
  <c r="AB1857" i="5"/>
  <c r="T1857" i="5"/>
  <c r="AB1862" i="5"/>
  <c r="T1862" i="5"/>
  <c r="S1862" i="5"/>
  <c r="H1716" i="5"/>
  <c r="AB1718" i="5"/>
  <c r="AB1720" i="5"/>
  <c r="V1723" i="5"/>
  <c r="V1726" i="5"/>
  <c r="V1731" i="5"/>
  <c r="AB1735" i="5"/>
  <c r="X1736" i="5"/>
  <c r="AB1748" i="5"/>
  <c r="T1748" i="5"/>
  <c r="X1749" i="5"/>
  <c r="X1762" i="5"/>
  <c r="R1762" i="5"/>
  <c r="X1766" i="5"/>
  <c r="X1774" i="5"/>
  <c r="R1774" i="5"/>
  <c r="X1778" i="5"/>
  <c r="R1778" i="5"/>
  <c r="X1782" i="5"/>
  <c r="R1782" i="5"/>
  <c r="X1786" i="5"/>
  <c r="R1786" i="5"/>
  <c r="X1790" i="5"/>
  <c r="R1790" i="5"/>
  <c r="V1823" i="5"/>
  <c r="AB1830" i="5"/>
  <c r="V1830" i="5"/>
  <c r="AB1834" i="5"/>
  <c r="V1834" i="5"/>
  <c r="AB1846" i="5"/>
  <c r="V1846" i="5"/>
  <c r="R1859" i="5"/>
  <c r="H1859" i="5"/>
  <c r="X1859" i="5"/>
  <c r="AB1915" i="5"/>
  <c r="AB2025" i="5"/>
  <c r="T2025" i="5"/>
  <c r="S2025" i="5"/>
  <c r="X2097" i="5"/>
  <c r="R2097" i="5"/>
  <c r="H2097" i="5"/>
  <c r="R1609" i="5"/>
  <c r="R1613" i="5"/>
  <c r="R1621" i="5"/>
  <c r="R1629" i="5"/>
  <c r="R1633" i="5"/>
  <c r="R1645" i="5"/>
  <c r="R1661" i="5"/>
  <c r="R1669" i="5"/>
  <c r="R1673" i="5"/>
  <c r="R1689" i="5"/>
  <c r="R1693" i="5"/>
  <c r="R1701" i="5"/>
  <c r="R1705" i="5"/>
  <c r="R1713" i="5"/>
  <c r="S1719" i="5"/>
  <c r="X1732" i="5"/>
  <c r="AB1736" i="5"/>
  <c r="AB1740" i="5"/>
  <c r="T1740" i="5"/>
  <c r="X1742" i="5"/>
  <c r="R1742" i="5"/>
  <c r="AB1743" i="5"/>
  <c r="V1743" i="5"/>
  <c r="R1797" i="5"/>
  <c r="H1797" i="5"/>
  <c r="AB1799" i="5"/>
  <c r="AB1802" i="5"/>
  <c r="X1811" i="5"/>
  <c r="R1811" i="5"/>
  <c r="H1811" i="5"/>
  <c r="X1812" i="5"/>
  <c r="H1812" i="5"/>
  <c r="X1855" i="5"/>
  <c r="R1855" i="5"/>
  <c r="H1855" i="5"/>
  <c r="R1883" i="5"/>
  <c r="H1883" i="5"/>
  <c r="X1883" i="5"/>
  <c r="AB1886" i="5"/>
  <c r="T1886" i="5"/>
  <c r="S1886" i="5"/>
  <c r="V1915" i="5"/>
  <c r="T1937" i="5"/>
  <c r="S1937" i="5"/>
  <c r="AB1937" i="5"/>
  <c r="X2011" i="5"/>
  <c r="R2011" i="5"/>
  <c r="H2011" i="5"/>
  <c r="V1534" i="5"/>
  <c r="V1538" i="5"/>
  <c r="S1541" i="5"/>
  <c r="V1542" i="5"/>
  <c r="S1545" i="5"/>
  <c r="V1546" i="5"/>
  <c r="S1549" i="5"/>
  <c r="V1550" i="5"/>
  <c r="S1553" i="5"/>
  <c r="V1554" i="5"/>
  <c r="S1557" i="5"/>
  <c r="V1558" i="5"/>
  <c r="S1561" i="5"/>
  <c r="V1562" i="5"/>
  <c r="S1565" i="5"/>
  <c r="V1566" i="5"/>
  <c r="S1569" i="5"/>
  <c r="V1570" i="5"/>
  <c r="S1573" i="5"/>
  <c r="V1574" i="5"/>
  <c r="S1577" i="5"/>
  <c r="V1578" i="5"/>
  <c r="S1581" i="5"/>
  <c r="V1582" i="5"/>
  <c r="S1585" i="5"/>
  <c r="V1586" i="5"/>
  <c r="S1589" i="5"/>
  <c r="V1590" i="5"/>
  <c r="S1593" i="5"/>
  <c r="V1594" i="5"/>
  <c r="S1597" i="5"/>
  <c r="V1598" i="5"/>
  <c r="S1601" i="5"/>
  <c r="V1602" i="5"/>
  <c r="S1605" i="5"/>
  <c r="V1606" i="5"/>
  <c r="S1609" i="5"/>
  <c r="V1610" i="5"/>
  <c r="S1613" i="5"/>
  <c r="V1614" i="5"/>
  <c r="S1617" i="5"/>
  <c r="V1618" i="5"/>
  <c r="S1621" i="5"/>
  <c r="V1622" i="5"/>
  <c r="S1625" i="5"/>
  <c r="V1626" i="5"/>
  <c r="S1629" i="5"/>
  <c r="V1630" i="5"/>
  <c r="S1633" i="5"/>
  <c r="V1634" i="5"/>
  <c r="S1637" i="5"/>
  <c r="V1638" i="5"/>
  <c r="S1641" i="5"/>
  <c r="V1642" i="5"/>
  <c r="S1645" i="5"/>
  <c r="V1646" i="5"/>
  <c r="S1649" i="5"/>
  <c r="V1650" i="5"/>
  <c r="S1653" i="5"/>
  <c r="V1654" i="5"/>
  <c r="S1657" i="5"/>
  <c r="V1658" i="5"/>
  <c r="S1661" i="5"/>
  <c r="V1662" i="5"/>
  <c r="S1665" i="5"/>
  <c r="V1666" i="5"/>
  <c r="S1669" i="5"/>
  <c r="V1670" i="5"/>
  <c r="S1673" i="5"/>
  <c r="V1674" i="5"/>
  <c r="S1677" i="5"/>
  <c r="V1678" i="5"/>
  <c r="S1681" i="5"/>
  <c r="V1682" i="5"/>
  <c r="S1685" i="5"/>
  <c r="V1686" i="5"/>
  <c r="S1689" i="5"/>
  <c r="V1690" i="5"/>
  <c r="S1693" i="5"/>
  <c r="V1694" i="5"/>
  <c r="S1697" i="5"/>
  <c r="V1698" i="5"/>
  <c r="S1701" i="5"/>
  <c r="V1702" i="5"/>
  <c r="S1705" i="5"/>
  <c r="V1706" i="5"/>
  <c r="S1709" i="5"/>
  <c r="V1710" i="5"/>
  <c r="S1713" i="5"/>
  <c r="V1714" i="5"/>
  <c r="R1716" i="5"/>
  <c r="V1717" i="5"/>
  <c r="V1721" i="5"/>
  <c r="V1724" i="5"/>
  <c r="AB1726" i="5"/>
  <c r="V1729" i="5"/>
  <c r="AB1732" i="5"/>
  <c r="R1737" i="5"/>
  <c r="X1761" i="5"/>
  <c r="H1762" i="5"/>
  <c r="X1765" i="5"/>
  <c r="X1769" i="5"/>
  <c r="X1773" i="5"/>
  <c r="H1774" i="5"/>
  <c r="X1777" i="5"/>
  <c r="H1778" i="5"/>
  <c r="X1781" i="5"/>
  <c r="H1782" i="5"/>
  <c r="H1786" i="5"/>
  <c r="X1789" i="5"/>
  <c r="H1790" i="5"/>
  <c r="R1812" i="5"/>
  <c r="AB1814" i="5"/>
  <c r="AB1870" i="5"/>
  <c r="T1870" i="5"/>
  <c r="S1870" i="5"/>
  <c r="V1998" i="5"/>
  <c r="S1722" i="5"/>
  <c r="S1730" i="5"/>
  <c r="H1742" i="5"/>
  <c r="AB1747" i="5"/>
  <c r="AB1752" i="5"/>
  <c r="T1752" i="5"/>
  <c r="T1804" i="5"/>
  <c r="S1804" i="5"/>
  <c r="X1807" i="5"/>
  <c r="R1807" i="5"/>
  <c r="H1807" i="5"/>
  <c r="R1867" i="5"/>
  <c r="H1867" i="5"/>
  <c r="X1867" i="5"/>
  <c r="AB1986" i="5"/>
  <c r="V1722" i="5"/>
  <c r="V1727" i="5"/>
  <c r="V1730" i="5"/>
  <c r="AB1733" i="5"/>
  <c r="X1746" i="5"/>
  <c r="R1746" i="5"/>
  <c r="V1747" i="5"/>
  <c r="R1749" i="5"/>
  <c r="AB1760" i="5"/>
  <c r="T1760" i="5"/>
  <c r="AB1764" i="5"/>
  <c r="T1764" i="5"/>
  <c r="AB1768" i="5"/>
  <c r="T1768" i="5"/>
  <c r="AB1772" i="5"/>
  <c r="T1772" i="5"/>
  <c r="AB1776" i="5"/>
  <c r="T1776" i="5"/>
  <c r="AB1780" i="5"/>
  <c r="T1780" i="5"/>
  <c r="AB1784" i="5"/>
  <c r="T1784" i="5"/>
  <c r="AB1788" i="5"/>
  <c r="T1788" i="5"/>
  <c r="T1792" i="5"/>
  <c r="AB1792" i="5"/>
  <c r="R1802" i="5"/>
  <c r="H1802" i="5"/>
  <c r="X1802" i="5"/>
  <c r="T1828" i="5"/>
  <c r="S1828" i="5"/>
  <c r="AB1828" i="5"/>
  <c r="T1832" i="5"/>
  <c r="S1832" i="5"/>
  <c r="AB1832" i="5"/>
  <c r="T1836" i="5"/>
  <c r="S1836" i="5"/>
  <c r="AB1836" i="5"/>
  <c r="R1895" i="5"/>
  <c r="H1895" i="5"/>
  <c r="X1895" i="5"/>
  <c r="V1898" i="5"/>
  <c r="R1927" i="5"/>
  <c r="H1927" i="5"/>
  <c r="X1927" i="5"/>
  <c r="V1986" i="5"/>
  <c r="S1718" i="5"/>
  <c r="S1720" i="5"/>
  <c r="AB1739" i="5"/>
  <c r="V1739" i="5"/>
  <c r="AB1744" i="5"/>
  <c r="T1744" i="5"/>
  <c r="H1748" i="5"/>
  <c r="X1748" i="5"/>
  <c r="AB1756" i="5"/>
  <c r="T1756" i="5"/>
  <c r="V1760" i="5"/>
  <c r="R1761" i="5"/>
  <c r="H1761" i="5"/>
  <c r="V1764" i="5"/>
  <c r="R1765" i="5"/>
  <c r="H1765" i="5"/>
  <c r="V1768" i="5"/>
  <c r="R1769" i="5"/>
  <c r="H1769" i="5"/>
  <c r="V1772" i="5"/>
  <c r="R1773" i="5"/>
  <c r="H1773" i="5"/>
  <c r="V1776" i="5"/>
  <c r="R1777" i="5"/>
  <c r="H1777" i="5"/>
  <c r="V1780" i="5"/>
  <c r="R1781" i="5"/>
  <c r="H1781" i="5"/>
  <c r="V1784" i="5"/>
  <c r="R1785" i="5"/>
  <c r="V1788" i="5"/>
  <c r="R1789" i="5"/>
  <c r="H1789" i="5"/>
  <c r="AB1794" i="5"/>
  <c r="X1799" i="5"/>
  <c r="R1799" i="5"/>
  <c r="H1799" i="5"/>
  <c r="X1804" i="5"/>
  <c r="R1804" i="5"/>
  <c r="H1804" i="5"/>
  <c r="AB1823" i="5"/>
  <c r="AB1829" i="5"/>
  <c r="S1829" i="5"/>
  <c r="T1829" i="5"/>
  <c r="AB1833" i="5"/>
  <c r="S1833" i="5"/>
  <c r="T1833" i="5"/>
  <c r="AB1878" i="5"/>
  <c r="T1878" i="5"/>
  <c r="S1878" i="5"/>
  <c r="S1796" i="5"/>
  <c r="S1800" i="5"/>
  <c r="V1817" i="5"/>
  <c r="R1820" i="5"/>
  <c r="X1847" i="5"/>
  <c r="R1847" i="5"/>
  <c r="H1847" i="5"/>
  <c r="AB1849" i="5"/>
  <c r="T1849" i="5"/>
  <c r="S1849" i="5"/>
  <c r="R1891" i="5"/>
  <c r="H1891" i="5"/>
  <c r="X1891" i="5"/>
  <c r="V1894" i="5"/>
  <c r="R1907" i="5"/>
  <c r="H1907" i="5"/>
  <c r="X1907" i="5"/>
  <c r="AB1941" i="5"/>
  <c r="T1941" i="5"/>
  <c r="S1941" i="5"/>
  <c r="X1991" i="5"/>
  <c r="R1991" i="5"/>
  <c r="H1991" i="5"/>
  <c r="T2122" i="5"/>
  <c r="S2122" i="5"/>
  <c r="AB2122" i="5"/>
  <c r="V1796" i="5"/>
  <c r="V1805" i="5"/>
  <c r="V1810" i="5"/>
  <c r="AB1812" i="5"/>
  <c r="T1824" i="5"/>
  <c r="S1824" i="5"/>
  <c r="AB1824" i="5"/>
  <c r="AB1841" i="5"/>
  <c r="T1841" i="5"/>
  <c r="S1841" i="5"/>
  <c r="AB1845" i="5"/>
  <c r="T1845" i="5"/>
  <c r="S1845" i="5"/>
  <c r="AB1906" i="5"/>
  <c r="T1906" i="5"/>
  <c r="S1906" i="5"/>
  <c r="V1922" i="5"/>
  <c r="AB1934" i="5"/>
  <c r="T1934" i="5"/>
  <c r="S1934" i="5"/>
  <c r="V1966" i="5"/>
  <c r="AB1993" i="5"/>
  <c r="T1993" i="5"/>
  <c r="S1993" i="5"/>
  <c r="R2088" i="5"/>
  <c r="H2088" i="5"/>
  <c r="X2088" i="5"/>
  <c r="X2122" i="5"/>
  <c r="R2122" i="5"/>
  <c r="H2122" i="5"/>
  <c r="T1747" i="5"/>
  <c r="T1751" i="5"/>
  <c r="T1755" i="5"/>
  <c r="T1759" i="5"/>
  <c r="S1793" i="5"/>
  <c r="V1798" i="5"/>
  <c r="AB1800" i="5"/>
  <c r="S1801" i="5"/>
  <c r="AB1805" i="5"/>
  <c r="S1808" i="5"/>
  <c r="T1813" i="5"/>
  <c r="V1815" i="5"/>
  <c r="T1820" i="5"/>
  <c r="S1820" i="5"/>
  <c r="AB1820" i="5"/>
  <c r="T1821" i="5"/>
  <c r="AB1825" i="5"/>
  <c r="V1864" i="5"/>
  <c r="V1872" i="5"/>
  <c r="V1880" i="5"/>
  <c r="V1906" i="5"/>
  <c r="X1928" i="5"/>
  <c r="R1928" i="5"/>
  <c r="H1928" i="5"/>
  <c r="V1934" i="5"/>
  <c r="V1954" i="5"/>
  <c r="X1979" i="5"/>
  <c r="R1979" i="5"/>
  <c r="H1979" i="5"/>
  <c r="AB2005" i="5"/>
  <c r="T2005" i="5"/>
  <c r="S2005" i="5"/>
  <c r="V2066" i="5"/>
  <c r="R2068" i="5"/>
  <c r="H2068" i="5"/>
  <c r="X2068" i="5"/>
  <c r="V1755" i="5"/>
  <c r="V1759" i="5"/>
  <c r="V1763" i="5"/>
  <c r="V1767" i="5"/>
  <c r="V1771" i="5"/>
  <c r="V1775" i="5"/>
  <c r="V1779" i="5"/>
  <c r="V1783" i="5"/>
  <c r="V1787" i="5"/>
  <c r="V1791" i="5"/>
  <c r="T1801" i="5"/>
  <c r="V1803" i="5"/>
  <c r="AB1810" i="5"/>
  <c r="V1813" i="5"/>
  <c r="V1818" i="5"/>
  <c r="X1820" i="5"/>
  <c r="V1825" i="5"/>
  <c r="X1827" i="5"/>
  <c r="R1827" i="5"/>
  <c r="X1831" i="5"/>
  <c r="R1831" i="5"/>
  <c r="H1831" i="5"/>
  <c r="X1835" i="5"/>
  <c r="AB1838" i="5"/>
  <c r="V1838" i="5"/>
  <c r="T1840" i="5"/>
  <c r="S1840" i="5"/>
  <c r="V1888" i="5"/>
  <c r="AB1902" i="5"/>
  <c r="T1902" i="5"/>
  <c r="S1902" i="5"/>
  <c r="X1959" i="5"/>
  <c r="R1959" i="5"/>
  <c r="H1959" i="5"/>
  <c r="AB2018" i="5"/>
  <c r="V2030" i="5"/>
  <c r="AB2067" i="5"/>
  <c r="T2067" i="5"/>
  <c r="S2067" i="5"/>
  <c r="V1793" i="5"/>
  <c r="S1797" i="5"/>
  <c r="H1800" i="5"/>
  <c r="V1801" i="5"/>
  <c r="V1806" i="5"/>
  <c r="AB1808" i="5"/>
  <c r="V1821" i="5"/>
  <c r="R1822" i="5"/>
  <c r="H1822" i="5"/>
  <c r="AB1837" i="5"/>
  <c r="S1837" i="5"/>
  <c r="AB1854" i="5"/>
  <c r="V1854" i="5"/>
  <c r="R1863" i="5"/>
  <c r="H1863" i="5"/>
  <c r="X1863" i="5"/>
  <c r="R1871" i="5"/>
  <c r="H1871" i="5"/>
  <c r="X1871" i="5"/>
  <c r="R1879" i="5"/>
  <c r="H1879" i="5"/>
  <c r="X1879" i="5"/>
  <c r="AB1891" i="5"/>
  <c r="R1899" i="5"/>
  <c r="H1899" i="5"/>
  <c r="X1899" i="5"/>
  <c r="V1902" i="5"/>
  <c r="X1908" i="5"/>
  <c r="R1908" i="5"/>
  <c r="H1908" i="5"/>
  <c r="AB1914" i="5"/>
  <c r="T1914" i="5"/>
  <c r="S1914" i="5"/>
  <c r="V1935" i="5"/>
  <c r="AB1961" i="5"/>
  <c r="T1961" i="5"/>
  <c r="S1961" i="5"/>
  <c r="V2018" i="5"/>
  <c r="H2035" i="5"/>
  <c r="R2035" i="5"/>
  <c r="X2035" i="5"/>
  <c r="H2043" i="5"/>
  <c r="R2043" i="5"/>
  <c r="X2043" i="5"/>
  <c r="H2051" i="5"/>
  <c r="R2051" i="5"/>
  <c r="X2051" i="5"/>
  <c r="H1820" i="5"/>
  <c r="X1822" i="5"/>
  <c r="AB1850" i="5"/>
  <c r="V1850" i="5"/>
  <c r="R1887" i="5"/>
  <c r="H1887" i="5"/>
  <c r="X1887" i="5"/>
  <c r="AB1898" i="5"/>
  <c r="T1898" i="5"/>
  <c r="S1898" i="5"/>
  <c r="T1925" i="5"/>
  <c r="S1925" i="5"/>
  <c r="X1947" i="5"/>
  <c r="R1947" i="5"/>
  <c r="H1947" i="5"/>
  <c r="AB1973" i="5"/>
  <c r="T1973" i="5"/>
  <c r="S1973" i="5"/>
  <c r="X2023" i="5"/>
  <c r="R2023" i="5"/>
  <c r="H2023" i="5"/>
  <c r="X2081" i="5"/>
  <c r="R2081" i="5"/>
  <c r="H2081" i="5"/>
  <c r="X2150" i="5"/>
  <c r="R2150" i="5"/>
  <c r="H2150" i="5"/>
  <c r="S1860" i="5"/>
  <c r="X1862" i="5"/>
  <c r="T1865" i="5"/>
  <c r="S1868" i="5"/>
  <c r="X1870" i="5"/>
  <c r="T1873" i="5"/>
  <c r="S1876" i="5"/>
  <c r="X1878" i="5"/>
  <c r="T1881" i="5"/>
  <c r="S1884" i="5"/>
  <c r="X1886" i="5"/>
  <c r="T1889" i="5"/>
  <c r="X1892" i="5"/>
  <c r="X1896" i="5"/>
  <c r="X1900" i="5"/>
  <c r="X1904" i="5"/>
  <c r="V1914" i="5"/>
  <c r="T1917" i="5"/>
  <c r="S1917" i="5"/>
  <c r="R1919" i="5"/>
  <c r="H1919" i="5"/>
  <c r="AB1926" i="5"/>
  <c r="V1942" i="5"/>
  <c r="AB1949" i="5"/>
  <c r="T1949" i="5"/>
  <c r="S1949" i="5"/>
  <c r="AB1962" i="5"/>
  <c r="X1967" i="5"/>
  <c r="R1967" i="5"/>
  <c r="H1967" i="5"/>
  <c r="V1974" i="5"/>
  <c r="AB1981" i="5"/>
  <c r="T1981" i="5"/>
  <c r="S1981" i="5"/>
  <c r="AB1994" i="5"/>
  <c r="X1999" i="5"/>
  <c r="R1999" i="5"/>
  <c r="H1999" i="5"/>
  <c r="V2006" i="5"/>
  <c r="AB2013" i="5"/>
  <c r="T2013" i="5"/>
  <c r="S2013" i="5"/>
  <c r="AB2026" i="5"/>
  <c r="X2031" i="5"/>
  <c r="R2031" i="5"/>
  <c r="H2031" i="5"/>
  <c r="H2059" i="5"/>
  <c r="R2059" i="5"/>
  <c r="V2247" i="5"/>
  <c r="X1868" i="5"/>
  <c r="X1876" i="5"/>
  <c r="T1892" i="5"/>
  <c r="S1892" i="5"/>
  <c r="T1896" i="5"/>
  <c r="S1896" i="5"/>
  <c r="T1900" i="5"/>
  <c r="S1900" i="5"/>
  <c r="T1904" i="5"/>
  <c r="S1904" i="5"/>
  <c r="T1908" i="5"/>
  <c r="S1908" i="5"/>
  <c r="AB1908" i="5"/>
  <c r="V1926" i="5"/>
  <c r="T1929" i="5"/>
  <c r="S1929" i="5"/>
  <c r="X1932" i="5"/>
  <c r="R1932" i="5"/>
  <c r="X1955" i="5"/>
  <c r="R1955" i="5"/>
  <c r="H1955" i="5"/>
  <c r="V1962" i="5"/>
  <c r="AB1969" i="5"/>
  <c r="T1969" i="5"/>
  <c r="S1969" i="5"/>
  <c r="X1987" i="5"/>
  <c r="R1987" i="5"/>
  <c r="H1987" i="5"/>
  <c r="V1994" i="5"/>
  <c r="AB2001" i="5"/>
  <c r="T2001" i="5"/>
  <c r="S2001" i="5"/>
  <c r="V2026" i="5"/>
  <c r="T2033" i="5"/>
  <c r="S2033" i="5"/>
  <c r="AB2033" i="5"/>
  <c r="H2067" i="5"/>
  <c r="R2067" i="5"/>
  <c r="X2067" i="5"/>
  <c r="X2085" i="5"/>
  <c r="R2085" i="5"/>
  <c r="H2085" i="5"/>
  <c r="R2092" i="5"/>
  <c r="H2092" i="5"/>
  <c r="X2092" i="5"/>
  <c r="R2140" i="5"/>
  <c r="H2140" i="5"/>
  <c r="X2140" i="5"/>
  <c r="H2231" i="5"/>
  <c r="X2231" i="5"/>
  <c r="R2231" i="5"/>
  <c r="H2235" i="5"/>
  <c r="X2235" i="5"/>
  <c r="R2235" i="5"/>
  <c r="V1829" i="5"/>
  <c r="V1833" i="5"/>
  <c r="V1837" i="5"/>
  <c r="V1841" i="5"/>
  <c r="S1844" i="5"/>
  <c r="V1845" i="5"/>
  <c r="S1848" i="5"/>
  <c r="V1849" i="5"/>
  <c r="S1852" i="5"/>
  <c r="V1853" i="5"/>
  <c r="S1856" i="5"/>
  <c r="X1865" i="5"/>
  <c r="AB1865" i="5"/>
  <c r="X1873" i="5"/>
  <c r="AB1873" i="5"/>
  <c r="X1881" i="5"/>
  <c r="AB1881" i="5"/>
  <c r="X1889" i="5"/>
  <c r="AB1889" i="5"/>
  <c r="AB1892" i="5"/>
  <c r="AB1896" i="5"/>
  <c r="AB1900" i="5"/>
  <c r="AB1904" i="5"/>
  <c r="T1909" i="5"/>
  <c r="S1909" i="5"/>
  <c r="R1911" i="5"/>
  <c r="H1911" i="5"/>
  <c r="X1912" i="5"/>
  <c r="R1912" i="5"/>
  <c r="AB1929" i="5"/>
  <c r="V1938" i="5"/>
  <c r="X1943" i="5"/>
  <c r="V1950" i="5"/>
  <c r="AB1957" i="5"/>
  <c r="T1957" i="5"/>
  <c r="S1957" i="5"/>
  <c r="X1975" i="5"/>
  <c r="R1975" i="5"/>
  <c r="H1975" i="5"/>
  <c r="V1982" i="5"/>
  <c r="AB1989" i="5"/>
  <c r="T1989" i="5"/>
  <c r="S1989" i="5"/>
  <c r="X2007" i="5"/>
  <c r="R2007" i="5"/>
  <c r="H2007" i="5"/>
  <c r="V2014" i="5"/>
  <c r="AB2021" i="5"/>
  <c r="T2021" i="5"/>
  <c r="S2021" i="5"/>
  <c r="H2063" i="5"/>
  <c r="R2063" i="5"/>
  <c r="X2063" i="5"/>
  <c r="V2072" i="5"/>
  <c r="X2133" i="5"/>
  <c r="R2133" i="5"/>
  <c r="H2133" i="5"/>
  <c r="AB1860" i="5"/>
  <c r="H1862" i="5"/>
  <c r="AB1868" i="5"/>
  <c r="H1870" i="5"/>
  <c r="AB1876" i="5"/>
  <c r="H1878" i="5"/>
  <c r="T1882" i="5"/>
  <c r="AB1884" i="5"/>
  <c r="H1886" i="5"/>
  <c r="T1890" i="5"/>
  <c r="T1893" i="5"/>
  <c r="T1897" i="5"/>
  <c r="T1901" i="5"/>
  <c r="T1905" i="5"/>
  <c r="AB1909" i="5"/>
  <c r="AB1911" i="5"/>
  <c r="V1918" i="5"/>
  <c r="X1919" i="5"/>
  <c r="T1921" i="5"/>
  <c r="S1921" i="5"/>
  <c r="R1923" i="5"/>
  <c r="H1923" i="5"/>
  <c r="AB1930" i="5"/>
  <c r="AB1945" i="5"/>
  <c r="T1945" i="5"/>
  <c r="S1945" i="5"/>
  <c r="AB1958" i="5"/>
  <c r="X1963" i="5"/>
  <c r="R1963" i="5"/>
  <c r="H1963" i="5"/>
  <c r="V1970" i="5"/>
  <c r="AB1977" i="5"/>
  <c r="T1977" i="5"/>
  <c r="S1977" i="5"/>
  <c r="AB1990" i="5"/>
  <c r="X1995" i="5"/>
  <c r="R1995" i="5"/>
  <c r="V2002" i="5"/>
  <c r="AB2009" i="5"/>
  <c r="T2009" i="5"/>
  <c r="S2009" i="5"/>
  <c r="AB2022" i="5"/>
  <c r="X2073" i="5"/>
  <c r="R2073" i="5"/>
  <c r="H2073" i="5"/>
  <c r="R2080" i="5"/>
  <c r="H2080" i="5"/>
  <c r="X2080" i="5"/>
  <c r="X2089" i="5"/>
  <c r="R2089" i="5"/>
  <c r="H2089" i="5"/>
  <c r="R2096" i="5"/>
  <c r="H2096" i="5"/>
  <c r="X2096" i="5"/>
  <c r="AB2132" i="5"/>
  <c r="V1836" i="5"/>
  <c r="V1840" i="5"/>
  <c r="V1844" i="5"/>
  <c r="V1848" i="5"/>
  <c r="V1852" i="5"/>
  <c r="V1856" i="5"/>
  <c r="H1857" i="5"/>
  <c r="T1861" i="5"/>
  <c r="H1865" i="5"/>
  <c r="T1869" i="5"/>
  <c r="H1873" i="5"/>
  <c r="T1877" i="5"/>
  <c r="H1881" i="5"/>
  <c r="T1885" i="5"/>
  <c r="H1889" i="5"/>
  <c r="V1930" i="5"/>
  <c r="T1933" i="5"/>
  <c r="S1933" i="5"/>
  <c r="H1951" i="5"/>
  <c r="V1958" i="5"/>
  <c r="AB1965" i="5"/>
  <c r="T1965" i="5"/>
  <c r="S1965" i="5"/>
  <c r="X1983" i="5"/>
  <c r="R1983" i="5"/>
  <c r="H1983" i="5"/>
  <c r="V1990" i="5"/>
  <c r="AB1997" i="5"/>
  <c r="T1997" i="5"/>
  <c r="S1997" i="5"/>
  <c r="X2015" i="5"/>
  <c r="R2015" i="5"/>
  <c r="H2015" i="5"/>
  <c r="V2022" i="5"/>
  <c r="AB2029" i="5"/>
  <c r="T2029" i="5"/>
  <c r="S2029" i="5"/>
  <c r="R2040" i="5"/>
  <c r="H2040" i="5"/>
  <c r="R2048" i="5"/>
  <c r="H2048" i="5"/>
  <c r="AB2099" i="5"/>
  <c r="T2099" i="5"/>
  <c r="S2099" i="5"/>
  <c r="AB2102" i="5"/>
  <c r="T2102" i="5"/>
  <c r="S2102" i="5"/>
  <c r="V2132" i="5"/>
  <c r="AB2159" i="5"/>
  <c r="T2159" i="5"/>
  <c r="S2159" i="5"/>
  <c r="R2208" i="5"/>
  <c r="X2208" i="5"/>
  <c r="H2208" i="5"/>
  <c r="X1858" i="5"/>
  <c r="AB1858" i="5"/>
  <c r="R1862" i="5"/>
  <c r="X1866" i="5"/>
  <c r="AB1866" i="5"/>
  <c r="H1868" i="5"/>
  <c r="X1869" i="5"/>
  <c r="R1870" i="5"/>
  <c r="X1874" i="5"/>
  <c r="AB1874" i="5"/>
  <c r="H1876" i="5"/>
  <c r="R1878" i="5"/>
  <c r="X1882" i="5"/>
  <c r="R1886" i="5"/>
  <c r="X1890" i="5"/>
  <c r="H1892" i="5"/>
  <c r="AB1893" i="5"/>
  <c r="H1896" i="5"/>
  <c r="AB1897" i="5"/>
  <c r="H1900" i="5"/>
  <c r="AB1901" i="5"/>
  <c r="H1904" i="5"/>
  <c r="AB1905" i="5"/>
  <c r="V1910" i="5"/>
  <c r="X1911" i="5"/>
  <c r="T1913" i="5"/>
  <c r="S1913" i="5"/>
  <c r="X1916" i="5"/>
  <c r="R1916" i="5"/>
  <c r="AB1922" i="5"/>
  <c r="S1926" i="5"/>
  <c r="AB1933" i="5"/>
  <c r="AB1935" i="5"/>
  <c r="V1939" i="5"/>
  <c r="V1946" i="5"/>
  <c r="AB1953" i="5"/>
  <c r="T1953" i="5"/>
  <c r="S1953" i="5"/>
  <c r="AB1966" i="5"/>
  <c r="X1971" i="5"/>
  <c r="R1971" i="5"/>
  <c r="H1971" i="5"/>
  <c r="V1978" i="5"/>
  <c r="AB1985" i="5"/>
  <c r="T1985" i="5"/>
  <c r="S1985" i="5"/>
  <c r="AB1998" i="5"/>
  <c r="X2003" i="5"/>
  <c r="R2003" i="5"/>
  <c r="H2003" i="5"/>
  <c r="V2010" i="5"/>
  <c r="AB2017" i="5"/>
  <c r="T2017" i="5"/>
  <c r="S2017" i="5"/>
  <c r="AB2030" i="5"/>
  <c r="S2038" i="5"/>
  <c r="X2040" i="5"/>
  <c r="S2046" i="5"/>
  <c r="X2048" i="5"/>
  <c r="R2056" i="5"/>
  <c r="H2056" i="5"/>
  <c r="T2066" i="5"/>
  <c r="AB2066" i="5"/>
  <c r="S2066" i="5"/>
  <c r="X2077" i="5"/>
  <c r="R2077" i="5"/>
  <c r="H2077" i="5"/>
  <c r="X2093" i="5"/>
  <c r="R2093" i="5"/>
  <c r="H2093" i="5"/>
  <c r="T2126" i="5"/>
  <c r="S2126" i="5"/>
  <c r="AB2126" i="5"/>
  <c r="V2155" i="5"/>
  <c r="V2033" i="5"/>
  <c r="H2037" i="5"/>
  <c r="V2038" i="5"/>
  <c r="S2039" i="5"/>
  <c r="T2041" i="5"/>
  <c r="S2041" i="5"/>
  <c r="H2045" i="5"/>
  <c r="V2046" i="5"/>
  <c r="S2047" i="5"/>
  <c r="T2049" i="5"/>
  <c r="S2049" i="5"/>
  <c r="V2054" i="5"/>
  <c r="S2055" i="5"/>
  <c r="T2057" i="5"/>
  <c r="S2057" i="5"/>
  <c r="V2062" i="5"/>
  <c r="AB2063" i="5"/>
  <c r="V2099" i="5"/>
  <c r="R2105" i="5"/>
  <c r="H2105" i="5"/>
  <c r="X2105" i="5"/>
  <c r="R2136" i="5"/>
  <c r="H2136" i="5"/>
  <c r="X2136" i="5"/>
  <c r="V2159" i="5"/>
  <c r="AB2166" i="5"/>
  <c r="T2166" i="5"/>
  <c r="S2166" i="5"/>
  <c r="R2196" i="5"/>
  <c r="H2196" i="5"/>
  <c r="X2196" i="5"/>
  <c r="R2204" i="5"/>
  <c r="H2204" i="5"/>
  <c r="X2204" i="5"/>
  <c r="R1940" i="5"/>
  <c r="R1944" i="5"/>
  <c r="R1948" i="5"/>
  <c r="R1952" i="5"/>
  <c r="R1956" i="5"/>
  <c r="R1960" i="5"/>
  <c r="R1964" i="5"/>
  <c r="R1968" i="5"/>
  <c r="R1972" i="5"/>
  <c r="R1976" i="5"/>
  <c r="R1980" i="5"/>
  <c r="R1984" i="5"/>
  <c r="R1988" i="5"/>
  <c r="R1992" i="5"/>
  <c r="R2004" i="5"/>
  <c r="R2008" i="5"/>
  <c r="R2012" i="5"/>
  <c r="R2016" i="5"/>
  <c r="R2020" i="5"/>
  <c r="R2024" i="5"/>
  <c r="R2032" i="5"/>
  <c r="V2036" i="5"/>
  <c r="T2039" i="5"/>
  <c r="V2044" i="5"/>
  <c r="T2047" i="5"/>
  <c r="V2052" i="5"/>
  <c r="T2055" i="5"/>
  <c r="V2060" i="5"/>
  <c r="R2064" i="5"/>
  <c r="X2069" i="5"/>
  <c r="R2069" i="5"/>
  <c r="X2118" i="5"/>
  <c r="R2118" i="5"/>
  <c r="V2123" i="5"/>
  <c r="H2166" i="5"/>
  <c r="X2166" i="5"/>
  <c r="R2166" i="5"/>
  <c r="T2279" i="5"/>
  <c r="S2279" i="5"/>
  <c r="AB2279" i="5"/>
  <c r="AB2308" i="5"/>
  <c r="T2308" i="5"/>
  <c r="S23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V2039" i="5"/>
  <c r="V2047" i="5"/>
  <c r="V2055" i="5"/>
  <c r="S2070" i="5"/>
  <c r="S2071" i="5"/>
  <c r="T2074" i="5"/>
  <c r="S2074" i="5"/>
  <c r="V2075" i="5"/>
  <c r="T2078" i="5"/>
  <c r="S2078" i="5"/>
  <c r="V2079" i="5"/>
  <c r="T2082" i="5"/>
  <c r="S2082" i="5"/>
  <c r="V2083" i="5"/>
  <c r="T2086" i="5"/>
  <c r="S2086" i="5"/>
  <c r="V2087" i="5"/>
  <c r="T2090" i="5"/>
  <c r="S2090" i="5"/>
  <c r="V2091" i="5"/>
  <c r="T2094" i="5"/>
  <c r="S2094" i="5"/>
  <c r="V2095" i="5"/>
  <c r="AB2098" i="5"/>
  <c r="T2098" i="5"/>
  <c r="S2098" i="5"/>
  <c r="V2104" i="5"/>
  <c r="AB2127" i="5"/>
  <c r="T2127" i="5"/>
  <c r="S2127" i="5"/>
  <c r="V2160" i="5"/>
  <c r="V2195" i="5"/>
  <c r="T2275" i="5"/>
  <c r="S2275" i="5"/>
  <c r="AB2275" i="5"/>
  <c r="X1940" i="5"/>
  <c r="X1944" i="5"/>
  <c r="X1948" i="5"/>
  <c r="X1952" i="5"/>
  <c r="X1956" i="5"/>
  <c r="X1960" i="5"/>
  <c r="X1964" i="5"/>
  <c r="X1968" i="5"/>
  <c r="X1972" i="5"/>
  <c r="X1976" i="5"/>
  <c r="X1980" i="5"/>
  <c r="X1984" i="5"/>
  <c r="X1988" i="5"/>
  <c r="X1992" i="5"/>
  <c r="X2004" i="5"/>
  <c r="X2008" i="5"/>
  <c r="X2012" i="5"/>
  <c r="X2016" i="5"/>
  <c r="X2020" i="5"/>
  <c r="X2024" i="5"/>
  <c r="X2032" i="5"/>
  <c r="R2037" i="5"/>
  <c r="R2045" i="5"/>
  <c r="X2064" i="5"/>
  <c r="X2065" i="5"/>
  <c r="R2065" i="5"/>
  <c r="AB2070" i="5"/>
  <c r="T2071" i="5"/>
  <c r="V2127" i="5"/>
  <c r="T2154" i="5"/>
  <c r="S2154" i="5"/>
  <c r="AB2154" i="5"/>
  <c r="R2172" i="5"/>
  <c r="H2172" i="5"/>
  <c r="X2172" i="5"/>
  <c r="T2175" i="5"/>
  <c r="AB2175" i="5"/>
  <c r="S2175" i="5"/>
  <c r="V2203" i="5"/>
  <c r="T2270" i="5"/>
  <c r="AB2270" i="5"/>
  <c r="S2270" i="5"/>
  <c r="V2034" i="5"/>
  <c r="AB2034" i="5"/>
  <c r="T2037" i="5"/>
  <c r="S2037" i="5"/>
  <c r="V2042" i="5"/>
  <c r="AB2042" i="5"/>
  <c r="T2045" i="5"/>
  <c r="S2045" i="5"/>
  <c r="V2050" i="5"/>
  <c r="AB2050" i="5"/>
  <c r="T2053" i="5"/>
  <c r="S2053" i="5"/>
  <c r="V2058" i="5"/>
  <c r="AB2058" i="5"/>
  <c r="T2061" i="5"/>
  <c r="S2061" i="5"/>
  <c r="H2071" i="5"/>
  <c r="AB2131" i="5"/>
  <c r="T2131" i="5"/>
  <c r="S2131" i="5"/>
  <c r="X2154" i="5"/>
  <c r="R2154" i="5"/>
  <c r="H2154" i="5"/>
  <c r="T2158" i="5"/>
  <c r="S2158" i="5"/>
  <c r="AB2158" i="5"/>
  <c r="V2163" i="5"/>
  <c r="S2201" i="5"/>
  <c r="AB2201" i="5"/>
  <c r="T2201" i="5"/>
  <c r="R2252" i="5"/>
  <c r="H2252" i="5"/>
  <c r="X2252" i="5"/>
  <c r="AB2035" i="5"/>
  <c r="T2035" i="5"/>
  <c r="AB2043" i="5"/>
  <c r="T2043" i="5"/>
  <c r="AB2051" i="5"/>
  <c r="T2051" i="5"/>
  <c r="AB2059" i="5"/>
  <c r="T2059" i="5"/>
  <c r="V2070" i="5"/>
  <c r="V2128" i="5"/>
  <c r="X2137" i="5"/>
  <c r="R2137" i="5"/>
  <c r="H2137" i="5"/>
  <c r="R2177" i="5"/>
  <c r="H2177" i="5"/>
  <c r="X2177" i="5"/>
  <c r="V2262" i="5"/>
  <c r="T2110" i="5"/>
  <c r="S2110" i="5"/>
  <c r="AB2110" i="5"/>
  <c r="R2112" i="5"/>
  <c r="H2112" i="5"/>
  <c r="X2126" i="5"/>
  <c r="T2130" i="5"/>
  <c r="S2130" i="5"/>
  <c r="V2131" i="5"/>
  <c r="X2158" i="5"/>
  <c r="AB2162" i="5"/>
  <c r="T2162" i="5"/>
  <c r="S2162" i="5"/>
  <c r="V2182" i="5"/>
  <c r="R2185" i="5"/>
  <c r="H2185" i="5"/>
  <c r="AB2222" i="5"/>
  <c r="V2222" i="5"/>
  <c r="R2228" i="5"/>
  <c r="H2228" i="5"/>
  <c r="X2228" i="5"/>
  <c r="H2251" i="5"/>
  <c r="X2251" i="5"/>
  <c r="X2255" i="5"/>
  <c r="R2255" i="5"/>
  <c r="H2255" i="5"/>
  <c r="H2300" i="5"/>
  <c r="R2300" i="5"/>
  <c r="X2300" i="5"/>
  <c r="R2355" i="5"/>
  <c r="H2355" i="5"/>
  <c r="X2355" i="5"/>
  <c r="R2101" i="5"/>
  <c r="X2102" i="5"/>
  <c r="X2110" i="5"/>
  <c r="X2113" i="5"/>
  <c r="R2113" i="5"/>
  <c r="R2116" i="5"/>
  <c r="H2116" i="5"/>
  <c r="S2119" i="5"/>
  <c r="H2125" i="5"/>
  <c r="H2126" i="5"/>
  <c r="X2130" i="5"/>
  <c r="T2134" i="5"/>
  <c r="S2134" i="5"/>
  <c r="V2135" i="5"/>
  <c r="S2151" i="5"/>
  <c r="H2158" i="5"/>
  <c r="H2162" i="5"/>
  <c r="X2162" i="5"/>
  <c r="S2163" i="5"/>
  <c r="X2175" i="5"/>
  <c r="V2190" i="5"/>
  <c r="R2193" i="5"/>
  <c r="H2193" i="5"/>
  <c r="V2219" i="5"/>
  <c r="R2258" i="5"/>
  <c r="H2258" i="5"/>
  <c r="X2258" i="5"/>
  <c r="T2283" i="5"/>
  <c r="S2283" i="5"/>
  <c r="AB2283" i="5"/>
  <c r="S2065" i="5"/>
  <c r="S2069" i="5"/>
  <c r="S2073" i="5"/>
  <c r="V2074" i="5"/>
  <c r="S2077" i="5"/>
  <c r="V2078" i="5"/>
  <c r="S2081" i="5"/>
  <c r="V2082" i="5"/>
  <c r="S2085" i="5"/>
  <c r="V2086" i="5"/>
  <c r="S2089" i="5"/>
  <c r="V2090" i="5"/>
  <c r="S2093" i="5"/>
  <c r="V2094" i="5"/>
  <c r="S2097" i="5"/>
  <c r="V2098" i="5"/>
  <c r="S2101" i="5"/>
  <c r="T2106" i="5"/>
  <c r="S2106" i="5"/>
  <c r="AB2106" i="5"/>
  <c r="H2109" i="5"/>
  <c r="V2111" i="5"/>
  <c r="AB2116" i="5"/>
  <c r="V2120" i="5"/>
  <c r="S2123" i="5"/>
  <c r="H2129" i="5"/>
  <c r="H2130" i="5"/>
  <c r="X2134" i="5"/>
  <c r="T2138" i="5"/>
  <c r="S2138" i="5"/>
  <c r="V2139" i="5"/>
  <c r="AB2143" i="5"/>
  <c r="AB2148" i="5"/>
  <c r="V2152" i="5"/>
  <c r="S2155" i="5"/>
  <c r="V2171" i="5"/>
  <c r="AB2174" i="5"/>
  <c r="T2174" i="5"/>
  <c r="S2174" i="5"/>
  <c r="S2180" i="5"/>
  <c r="V2198" i="5"/>
  <c r="R2201" i="5"/>
  <c r="H2201" i="5"/>
  <c r="AB2211" i="5"/>
  <c r="T2211" i="5"/>
  <c r="S2211" i="5"/>
  <c r="R2212" i="5"/>
  <c r="H2212" i="5"/>
  <c r="X2212" i="5"/>
  <c r="R2232" i="5"/>
  <c r="H2232" i="5"/>
  <c r="X2232" i="5"/>
  <c r="R2251" i="5"/>
  <c r="X2295" i="5"/>
  <c r="R2295" i="5"/>
  <c r="H2295" i="5"/>
  <c r="H2342" i="5"/>
  <c r="R2342" i="5"/>
  <c r="X2342" i="5"/>
  <c r="H2102" i="5"/>
  <c r="AB2103" i="5"/>
  <c r="S2103" i="5"/>
  <c r="S2104" i="5"/>
  <c r="X2106" i="5"/>
  <c r="AB2107" i="5"/>
  <c r="AB2108" i="5"/>
  <c r="V2108" i="5"/>
  <c r="H2110" i="5"/>
  <c r="X2112" i="5"/>
  <c r="AB2115" i="5"/>
  <c r="AB2120" i="5"/>
  <c r="X2121" i="5"/>
  <c r="R2121" i="5"/>
  <c r="V2124" i="5"/>
  <c r="T2142" i="5"/>
  <c r="S2142" i="5"/>
  <c r="V2143" i="5"/>
  <c r="AB2147" i="5"/>
  <c r="AB2152" i="5"/>
  <c r="X2153" i="5"/>
  <c r="R2153" i="5"/>
  <c r="V2156" i="5"/>
  <c r="AB2167" i="5"/>
  <c r="H2174" i="5"/>
  <c r="X2174" i="5"/>
  <c r="S2177" i="5"/>
  <c r="AB2177" i="5"/>
  <c r="T2180" i="5"/>
  <c r="S2188" i="5"/>
  <c r="AB2204" i="5"/>
  <c r="V2206" i="5"/>
  <c r="AB2226" i="5"/>
  <c r="V2226" i="5"/>
  <c r="AB2265" i="5"/>
  <c r="V2265" i="5"/>
  <c r="S2296" i="5"/>
  <c r="T2296" i="5"/>
  <c r="AB2296" i="5"/>
  <c r="V2103" i="5"/>
  <c r="V2107" i="5"/>
  <c r="T2114" i="5"/>
  <c r="S2114" i="5"/>
  <c r="V2115" i="5"/>
  <c r="AB2119" i="5"/>
  <c r="AB2124" i="5"/>
  <c r="X2125" i="5"/>
  <c r="R2125" i="5"/>
  <c r="X2142" i="5"/>
  <c r="T2146" i="5"/>
  <c r="S2146" i="5"/>
  <c r="V2147" i="5"/>
  <c r="AB2151" i="5"/>
  <c r="AB2156" i="5"/>
  <c r="V2167" i="5"/>
  <c r="AB2170" i="5"/>
  <c r="T2170" i="5"/>
  <c r="S2170" i="5"/>
  <c r="H2175" i="5"/>
  <c r="H2179" i="5"/>
  <c r="X2179" i="5"/>
  <c r="R2179" i="5"/>
  <c r="R2180" i="5"/>
  <c r="H2180" i="5"/>
  <c r="X2180" i="5"/>
  <c r="S2185" i="5"/>
  <c r="AB2185" i="5"/>
  <c r="H2211" i="5"/>
  <c r="X2211" i="5"/>
  <c r="R2211" i="5"/>
  <c r="H2227" i="5"/>
  <c r="X2227" i="5"/>
  <c r="AB2239" i="5"/>
  <c r="T2239" i="5"/>
  <c r="S2239" i="5"/>
  <c r="AB2243" i="5"/>
  <c r="T2243" i="5"/>
  <c r="S2243" i="5"/>
  <c r="AB2250" i="5"/>
  <c r="V2250" i="5"/>
  <c r="AB2254" i="5"/>
  <c r="V2254" i="5"/>
  <c r="AB2288" i="5"/>
  <c r="AB2104" i="5"/>
  <c r="R2109" i="5"/>
  <c r="X2114" i="5"/>
  <c r="T2118" i="5"/>
  <c r="S2118" i="5"/>
  <c r="V2119" i="5"/>
  <c r="AB2123" i="5"/>
  <c r="AB2128" i="5"/>
  <c r="X2129" i="5"/>
  <c r="R2129" i="5"/>
  <c r="X2146" i="5"/>
  <c r="T2150" i="5"/>
  <c r="S2150" i="5"/>
  <c r="V2151" i="5"/>
  <c r="AB2155" i="5"/>
  <c r="AB2160" i="5"/>
  <c r="AB2163" i="5"/>
  <c r="H2170" i="5"/>
  <c r="X2170" i="5"/>
  <c r="H2187" i="5"/>
  <c r="X2187" i="5"/>
  <c r="R2187" i="5"/>
  <c r="R2188" i="5"/>
  <c r="H2188" i="5"/>
  <c r="X2188" i="5"/>
  <c r="S2193" i="5"/>
  <c r="AB2193" i="5"/>
  <c r="H2207" i="5"/>
  <c r="X2207" i="5"/>
  <c r="V2210" i="5"/>
  <c r="AB2218" i="5"/>
  <c r="V2218" i="5"/>
  <c r="H2223" i="5"/>
  <c r="X2223" i="5"/>
  <c r="R2224" i="5"/>
  <c r="X2224" i="5"/>
  <c r="V2243" i="5"/>
  <c r="AB2260" i="5"/>
  <c r="T2260" i="5"/>
  <c r="S2260" i="5"/>
  <c r="R2269" i="5"/>
  <c r="H2269" i="5"/>
  <c r="X2269" i="5"/>
  <c r="V2288" i="5"/>
  <c r="AB2183" i="5"/>
  <c r="T2183" i="5"/>
  <c r="X2183" i="5"/>
  <c r="AB2191" i="5"/>
  <c r="T2191" i="5"/>
  <c r="H2191" i="5"/>
  <c r="X2191" i="5"/>
  <c r="AB2199" i="5"/>
  <c r="T2199" i="5"/>
  <c r="AB2207" i="5"/>
  <c r="T2207" i="5"/>
  <c r="AB2212" i="5"/>
  <c r="V2215" i="5"/>
  <c r="AB2235" i="5"/>
  <c r="T2235" i="5"/>
  <c r="X2236" i="5"/>
  <c r="AB2246" i="5"/>
  <c r="V2246" i="5"/>
  <c r="T2287" i="5"/>
  <c r="AB2287" i="5"/>
  <c r="S2287" i="5"/>
  <c r="V2331" i="5"/>
  <c r="R2338" i="5"/>
  <c r="H2338" i="5"/>
  <c r="X2338" i="5"/>
  <c r="R2161" i="5"/>
  <c r="R2169" i="5"/>
  <c r="S2176" i="5"/>
  <c r="T2181" i="5"/>
  <c r="S2184" i="5"/>
  <c r="T2189" i="5"/>
  <c r="S2192" i="5"/>
  <c r="T2197" i="5"/>
  <c r="S2200" i="5"/>
  <c r="T2205" i="5"/>
  <c r="T2213" i="5"/>
  <c r="S2213" i="5"/>
  <c r="R2220" i="5"/>
  <c r="AB2231" i="5"/>
  <c r="T2231" i="5"/>
  <c r="AB2242" i="5"/>
  <c r="V2242" i="5"/>
  <c r="R2248" i="5"/>
  <c r="X2264" i="5"/>
  <c r="V2274" i="5"/>
  <c r="X2275" i="5"/>
  <c r="R2275" i="5"/>
  <c r="X2291" i="5"/>
  <c r="H2291" i="5"/>
  <c r="H2296" i="5"/>
  <c r="R2296" i="5"/>
  <c r="X2296" i="5"/>
  <c r="X2306" i="5"/>
  <c r="R2306" i="5"/>
  <c r="H2306" i="5"/>
  <c r="R2333" i="5"/>
  <c r="H2333" i="5"/>
  <c r="X2333" i="5"/>
  <c r="R2178" i="5"/>
  <c r="X2178" i="5"/>
  <c r="R2186" i="5"/>
  <c r="X2186" i="5"/>
  <c r="R2194" i="5"/>
  <c r="X2194" i="5"/>
  <c r="R2202" i="5"/>
  <c r="AB2208" i="5"/>
  <c r="X2209" i="5"/>
  <c r="AB2215" i="5"/>
  <c r="T2215" i="5"/>
  <c r="AB2227" i="5"/>
  <c r="T2227" i="5"/>
  <c r="AB2238" i="5"/>
  <c r="V2238" i="5"/>
  <c r="R2244" i="5"/>
  <c r="AB2253" i="5"/>
  <c r="V2253" i="5"/>
  <c r="AB2269" i="5"/>
  <c r="X2279" i="5"/>
  <c r="R2279" i="5"/>
  <c r="H2279" i="5"/>
  <c r="V2282" i="5"/>
  <c r="X2283" i="5"/>
  <c r="R2283" i="5"/>
  <c r="R2291" i="5"/>
  <c r="V2176" i="5"/>
  <c r="V2184" i="5"/>
  <c r="V2192" i="5"/>
  <c r="V2200" i="5"/>
  <c r="T2209" i="5"/>
  <c r="S2209" i="5"/>
  <c r="X2220" i="5"/>
  <c r="AB2223" i="5"/>
  <c r="T2223" i="5"/>
  <c r="AB2234" i="5"/>
  <c r="V2234" i="5"/>
  <c r="R2240" i="5"/>
  <c r="X2270" i="5"/>
  <c r="R2270" i="5"/>
  <c r="H2270" i="5"/>
  <c r="AB2328" i="5"/>
  <c r="T2328" i="5"/>
  <c r="S2328" i="5"/>
  <c r="R2352" i="5"/>
  <c r="H2352" i="5"/>
  <c r="X2352" i="5"/>
  <c r="AB2368" i="5"/>
  <c r="T2368" i="5"/>
  <c r="S2368" i="5"/>
  <c r="AB2179" i="5"/>
  <c r="T2179" i="5"/>
  <c r="AB2187" i="5"/>
  <c r="T2187" i="5"/>
  <c r="AB2195" i="5"/>
  <c r="T2195" i="5"/>
  <c r="AB2203" i="5"/>
  <c r="T2203" i="5"/>
  <c r="AB2214" i="5"/>
  <c r="V2214" i="5"/>
  <c r="T2217" i="5"/>
  <c r="S2217" i="5"/>
  <c r="AB2219" i="5"/>
  <c r="T2219" i="5"/>
  <c r="AB2230" i="5"/>
  <c r="V2230" i="5"/>
  <c r="R2236" i="5"/>
  <c r="H2239" i="5"/>
  <c r="X2239" i="5"/>
  <c r="AB2251" i="5"/>
  <c r="T2251" i="5"/>
  <c r="V2256" i="5"/>
  <c r="R2264" i="5"/>
  <c r="V2276" i="5"/>
  <c r="T2295" i="5"/>
  <c r="AB2295" i="5"/>
  <c r="S2295" i="5"/>
  <c r="R2325" i="5"/>
  <c r="H2325" i="5"/>
  <c r="X2325" i="5"/>
  <c r="H2332" i="5"/>
  <c r="X2332" i="5"/>
  <c r="R2332" i="5"/>
  <c r="V2368" i="5"/>
  <c r="AB2247" i="5"/>
  <c r="T2247" i="5"/>
  <c r="R2261" i="5"/>
  <c r="X2261" i="5"/>
  <c r="H2261" i="5"/>
  <c r="R2272" i="5"/>
  <c r="H2272" i="5"/>
  <c r="X2272" i="5"/>
  <c r="V2280" i="5"/>
  <c r="V2284" i="5"/>
  <c r="S2288" i="5"/>
  <c r="T2288" i="5"/>
  <c r="H2304" i="5"/>
  <c r="R2304" i="5"/>
  <c r="X2304" i="5"/>
  <c r="V2260" i="5"/>
  <c r="T2262" i="5"/>
  <c r="AB2262" i="5"/>
  <c r="H2266" i="5"/>
  <c r="V2267" i="5"/>
  <c r="R2289" i="5"/>
  <c r="AB2299" i="5"/>
  <c r="AB2304" i="5"/>
  <c r="S2304" i="5"/>
  <c r="AB2312" i="5"/>
  <c r="AB2316" i="5"/>
  <c r="T2316" i="5"/>
  <c r="H2324" i="5"/>
  <c r="X2324" i="5"/>
  <c r="V2328" i="5"/>
  <c r="R2297" i="5"/>
  <c r="T2307" i="5"/>
  <c r="AB2307" i="5"/>
  <c r="V2312" i="5"/>
  <c r="AB2350" i="5"/>
  <c r="S2350" i="5"/>
  <c r="S2255" i="5"/>
  <c r="S2257" i="5"/>
  <c r="T2263" i="5"/>
  <c r="S2268" i="5"/>
  <c r="X2290" i="5"/>
  <c r="R2290" i="5"/>
  <c r="X2297" i="5"/>
  <c r="T2303" i="5"/>
  <c r="S2303" i="5"/>
  <c r="V2307" i="5"/>
  <c r="AB2332" i="5"/>
  <c r="T2332" i="5"/>
  <c r="R2344" i="5"/>
  <c r="H2344" i="5"/>
  <c r="X2344" i="5"/>
  <c r="H2358" i="5"/>
  <c r="R2358" i="5"/>
  <c r="X2358" i="5"/>
  <c r="AB2395" i="5"/>
  <c r="T2395" i="5"/>
  <c r="S2395" i="5"/>
  <c r="AB2408" i="5"/>
  <c r="V2408" i="5"/>
  <c r="S2221" i="5"/>
  <c r="S2225" i="5"/>
  <c r="S2229" i="5"/>
  <c r="S2233" i="5"/>
  <c r="S2237" i="5"/>
  <c r="S2241" i="5"/>
  <c r="S2245" i="5"/>
  <c r="S2249" i="5"/>
  <c r="V2263" i="5"/>
  <c r="R2266" i="5"/>
  <c r="S2271" i="5"/>
  <c r="X2273" i="5"/>
  <c r="R2281" i="5"/>
  <c r="R2293" i="5"/>
  <c r="H2293" i="5"/>
  <c r="X2298" i="5"/>
  <c r="R2298" i="5"/>
  <c r="V2303" i="5"/>
  <c r="AB2315" i="5"/>
  <c r="T2315" i="5"/>
  <c r="R2321" i="5"/>
  <c r="X2321" i="5"/>
  <c r="S2372" i="5"/>
  <c r="T2372" i="5"/>
  <c r="S2252" i="5"/>
  <c r="S2259" i="5"/>
  <c r="S2266" i="5"/>
  <c r="T2271" i="5"/>
  <c r="X2281" i="5"/>
  <c r="X2286" i="5"/>
  <c r="R2286" i="5"/>
  <c r="H2286" i="5"/>
  <c r="X2292" i="5"/>
  <c r="H2297" i="5"/>
  <c r="V2299" i="5"/>
  <c r="V2311" i="5"/>
  <c r="V2319" i="5"/>
  <c r="V2320" i="5"/>
  <c r="AB2324" i="5"/>
  <c r="T2324" i="5"/>
  <c r="S2324" i="5"/>
  <c r="AB2327" i="5"/>
  <c r="T2350" i="5"/>
  <c r="AB2367" i="5"/>
  <c r="S2367" i="5"/>
  <c r="T2367" i="5"/>
  <c r="AB2255" i="5"/>
  <c r="V2259" i="5"/>
  <c r="AB2268" i="5"/>
  <c r="V2271" i="5"/>
  <c r="X2278" i="5"/>
  <c r="R2278" i="5"/>
  <c r="X2287" i="5"/>
  <c r="R2287" i="5"/>
  <c r="H2290" i="5"/>
  <c r="H2292" i="5"/>
  <c r="H2294" i="5"/>
  <c r="S2300" i="5"/>
  <c r="R2305" i="5"/>
  <c r="H2305" i="5"/>
  <c r="X2305" i="5"/>
  <c r="H2308" i="5"/>
  <c r="R2309" i="5"/>
  <c r="R2313" i="5"/>
  <c r="X2313" i="5"/>
  <c r="V2316" i="5"/>
  <c r="R2317" i="5"/>
  <c r="V2327" i="5"/>
  <c r="S2332" i="5"/>
  <c r="R2360" i="5"/>
  <c r="H2360" i="5"/>
  <c r="X2360" i="5"/>
  <c r="V2315" i="5"/>
  <c r="AB2320" i="5"/>
  <c r="T2320" i="5"/>
  <c r="AB2331" i="5"/>
  <c r="AB2337" i="5"/>
  <c r="T2337" i="5"/>
  <c r="S2343" i="5"/>
  <c r="AB2343" i="5"/>
  <c r="V2345" i="5"/>
  <c r="S2348" i="5"/>
  <c r="AB2348" i="5"/>
  <c r="S2359" i="5"/>
  <c r="AB2359" i="5"/>
  <c r="V2361" i="5"/>
  <c r="T2366" i="5"/>
  <c r="AB2366" i="5"/>
  <c r="S2366" i="5"/>
  <c r="V2367" i="5"/>
  <c r="V2395" i="5"/>
  <c r="H2421" i="5"/>
  <c r="X2421" i="5"/>
  <c r="R2421" i="5"/>
  <c r="AB2311" i="5"/>
  <c r="T2311" i="5"/>
  <c r="AB2319" i="5"/>
  <c r="V2323" i="5"/>
  <c r="R2329" i="5"/>
  <c r="V2336" i="5"/>
  <c r="AB2336" i="5"/>
  <c r="AB2342" i="5"/>
  <c r="S2342" i="5"/>
  <c r="H2350" i="5"/>
  <c r="R2350" i="5"/>
  <c r="X2350" i="5"/>
  <c r="AB2358" i="5"/>
  <c r="S2358" i="5"/>
  <c r="X2363" i="5"/>
  <c r="T2378" i="5"/>
  <c r="AB2378" i="5"/>
  <c r="S2378" i="5"/>
  <c r="R2384" i="5"/>
  <c r="H2384" i="5"/>
  <c r="X2384" i="5"/>
  <c r="AB2412" i="5"/>
  <c r="V2412" i="5"/>
  <c r="S2351" i="5"/>
  <c r="AB2351" i="5"/>
  <c r="V2353" i="5"/>
  <c r="S2356" i="5"/>
  <c r="AB2356" i="5"/>
  <c r="V2376" i="5"/>
  <c r="AB2340" i="5"/>
  <c r="T2340" i="5"/>
  <c r="R2363" i="5"/>
  <c r="H2363" i="5"/>
  <c r="AB2383" i="5"/>
  <c r="S2383" i="5"/>
  <c r="T2383" i="5"/>
  <c r="AB2345" i="5"/>
  <c r="T2345" i="5"/>
  <c r="AB2353" i="5"/>
  <c r="T2353" i="5"/>
  <c r="AB2361" i="5"/>
  <c r="T2361" i="5"/>
  <c r="X2372" i="5"/>
  <c r="T2374" i="5"/>
  <c r="AB2374" i="5"/>
  <c r="S2374" i="5"/>
  <c r="X2378" i="5"/>
  <c r="R2378" i="5"/>
  <c r="H2378" i="5"/>
  <c r="V2383" i="5"/>
  <c r="AB2400" i="5"/>
  <c r="V2400" i="5"/>
  <c r="V2454" i="5"/>
  <c r="G2454" i="5" s="1"/>
  <c r="D14" i="6"/>
  <c r="T2364" i="5"/>
  <c r="AB2388" i="5"/>
  <c r="V2403" i="5"/>
  <c r="R2404" i="5"/>
  <c r="H2404" i="5"/>
  <c r="X2404" i="5"/>
  <c r="R2429" i="5"/>
  <c r="H2429" i="5"/>
  <c r="X2429" i="5"/>
  <c r="R2444" i="5"/>
  <c r="H2444" i="5"/>
  <c r="X2444" i="5"/>
  <c r="AB2474" i="5"/>
  <c r="T2474" i="5"/>
  <c r="S2474" i="5"/>
  <c r="T2484" i="5"/>
  <c r="S2484" i="5"/>
  <c r="T2319" i="5"/>
  <c r="R2322" i="5"/>
  <c r="T2323" i="5"/>
  <c r="T2327" i="5"/>
  <c r="R2330" i="5"/>
  <c r="T2331" i="5"/>
  <c r="R2334" i="5"/>
  <c r="AB2346" i="5"/>
  <c r="T2346" i="5"/>
  <c r="AB2354" i="5"/>
  <c r="T2354" i="5"/>
  <c r="AB2362" i="5"/>
  <c r="T2362" i="5"/>
  <c r="H2379" i="5"/>
  <c r="X2379" i="5"/>
  <c r="R2396" i="5"/>
  <c r="H2396" i="5"/>
  <c r="V2474" i="5"/>
  <c r="J2482" i="5"/>
  <c r="I2482" i="5"/>
  <c r="H2482" i="5"/>
  <c r="R2482" i="5"/>
  <c r="G2482" i="5"/>
  <c r="F2482" i="5"/>
  <c r="H2340" i="5"/>
  <c r="S2341" i="5"/>
  <c r="V2346" i="5"/>
  <c r="V2354" i="5"/>
  <c r="V2362" i="5"/>
  <c r="AB2364" i="5"/>
  <c r="H2372" i="5"/>
  <c r="AB2384" i="5"/>
  <c r="V2443" i="5"/>
  <c r="AB2335" i="5"/>
  <c r="T2341" i="5"/>
  <c r="AB2349" i="5"/>
  <c r="T2349" i="5"/>
  <c r="AB2357" i="5"/>
  <c r="T2357" i="5"/>
  <c r="R2372" i="5"/>
  <c r="V2375" i="5"/>
  <c r="V2382" i="5"/>
  <c r="X2385" i="5"/>
  <c r="R2385" i="5"/>
  <c r="H2385" i="5"/>
  <c r="V2388" i="5"/>
  <c r="R2392" i="5"/>
  <c r="H2392" i="5"/>
  <c r="X2392" i="5"/>
  <c r="X2397" i="5"/>
  <c r="AB2407" i="5"/>
  <c r="T2407" i="5"/>
  <c r="S2407" i="5"/>
  <c r="V2415" i="5"/>
  <c r="H2433" i="5"/>
  <c r="X2433" i="5"/>
  <c r="R2433" i="5"/>
  <c r="T2344" i="5"/>
  <c r="T2347" i="5"/>
  <c r="H2349" i="5"/>
  <c r="T2352" i="5"/>
  <c r="T2355" i="5"/>
  <c r="H2357" i="5"/>
  <c r="T2360" i="5"/>
  <c r="T2363" i="5"/>
  <c r="S2370" i="5"/>
  <c r="S2371" i="5"/>
  <c r="R2373" i="5"/>
  <c r="H2373" i="5"/>
  <c r="AB2376" i="5"/>
  <c r="S2382" i="5"/>
  <c r="X2405" i="5"/>
  <c r="R2405" i="5"/>
  <c r="H2405" i="5"/>
  <c r="V2407" i="5"/>
  <c r="AB2439" i="5"/>
  <c r="T2439" i="5"/>
  <c r="S2439" i="5"/>
  <c r="H2459" i="5"/>
  <c r="R2459" i="5"/>
  <c r="J2459" i="5"/>
  <c r="E2459" i="5"/>
  <c r="X2459" i="5" s="1"/>
  <c r="F2459" i="5"/>
  <c r="T2463" i="5"/>
  <c r="S2463" i="5"/>
  <c r="AB2463" i="5"/>
  <c r="V2371" i="5"/>
  <c r="V2380" i="5"/>
  <c r="T2386" i="5"/>
  <c r="S2386" i="5"/>
  <c r="V2387" i="5"/>
  <c r="AB2391" i="5"/>
  <c r="AB2392" i="5"/>
  <c r="AB2399" i="5"/>
  <c r="T2399" i="5"/>
  <c r="X2409" i="5"/>
  <c r="R2409" i="5"/>
  <c r="AB2428" i="5"/>
  <c r="T2428" i="5"/>
  <c r="S2428" i="5"/>
  <c r="AB2452" i="5"/>
  <c r="T2452" i="5"/>
  <c r="S2452" i="5"/>
  <c r="R2457" i="5"/>
  <c r="I2457" i="5"/>
  <c r="H2457" i="5"/>
  <c r="G2457" i="5"/>
  <c r="F2457" i="5"/>
  <c r="E2457" i="5"/>
  <c r="X2457" i="5" s="1"/>
  <c r="T2390" i="5"/>
  <c r="S2390" i="5"/>
  <c r="V2391" i="5"/>
  <c r="V2399" i="5"/>
  <c r="AB2404" i="5"/>
  <c r="AB2411" i="5"/>
  <c r="T2411" i="5"/>
  <c r="V2418" i="5"/>
  <c r="V2428" i="5"/>
  <c r="S2437" i="5"/>
  <c r="AB2437" i="5"/>
  <c r="T2437" i="5"/>
  <c r="X2440" i="5"/>
  <c r="R2440" i="5"/>
  <c r="H2440" i="5"/>
  <c r="V2452" i="5"/>
  <c r="J2460" i="5"/>
  <c r="I2460" i="5"/>
  <c r="R2460" i="5"/>
  <c r="H2460" i="5"/>
  <c r="F2460" i="5"/>
  <c r="E2460" i="5"/>
  <c r="X2460" i="5" s="1"/>
  <c r="AB2471" i="5"/>
  <c r="T2471" i="5"/>
  <c r="S2471" i="5"/>
  <c r="T2480" i="5"/>
  <c r="S2480" i="5"/>
  <c r="X2366" i="5"/>
  <c r="X2374" i="5"/>
  <c r="V2411" i="5"/>
  <c r="V2416" i="5"/>
  <c r="AB2416" i="5"/>
  <c r="H2466" i="5"/>
  <c r="I2466" i="5"/>
  <c r="F2466" i="5"/>
  <c r="E2466" i="5"/>
  <c r="X2466" i="5" s="1"/>
  <c r="R2466" i="5"/>
  <c r="J2466" i="5"/>
  <c r="V2480" i="5"/>
  <c r="G2480" i="5" s="1"/>
  <c r="AB2375" i="5"/>
  <c r="T2375" i="5"/>
  <c r="AB2396" i="5"/>
  <c r="X2396" i="5"/>
  <c r="AB2403" i="5"/>
  <c r="T2403" i="5"/>
  <c r="X2413" i="5"/>
  <c r="R2413" i="5"/>
  <c r="S2421" i="5"/>
  <c r="AB2421" i="5"/>
  <c r="H2431" i="5"/>
  <c r="R2431" i="5"/>
  <c r="X2431" i="5"/>
  <c r="T2469" i="5"/>
  <c r="AB2469" i="5"/>
  <c r="S2469" i="5"/>
  <c r="AB2415" i="5"/>
  <c r="T2415" i="5"/>
  <c r="R2420" i="5"/>
  <c r="H2420" i="5"/>
  <c r="S2425" i="5"/>
  <c r="T2425" i="5"/>
  <c r="AB2425" i="5"/>
  <c r="J2486" i="5"/>
  <c r="I2486" i="5"/>
  <c r="H2486" i="5"/>
  <c r="R2486" i="5"/>
  <c r="G2486" i="5"/>
  <c r="F2486" i="5"/>
  <c r="T2419" i="5"/>
  <c r="J2448" i="5"/>
  <c r="I2448" i="5"/>
  <c r="E2448" i="5"/>
  <c r="X2448" i="5" s="1"/>
  <c r="V2469" i="5"/>
  <c r="G2469" i="5" s="1"/>
  <c r="T2477" i="5"/>
  <c r="S2477" i="5"/>
  <c r="S2394" i="5"/>
  <c r="S2398" i="5"/>
  <c r="S2402" i="5"/>
  <c r="S2406" i="5"/>
  <c r="S2410" i="5"/>
  <c r="S2414" i="5"/>
  <c r="T2417" i="5"/>
  <c r="V2419" i="5"/>
  <c r="R2422" i="5"/>
  <c r="AB2433" i="5"/>
  <c r="H2435" i="5"/>
  <c r="R2435" i="5"/>
  <c r="R2441" i="5"/>
  <c r="H2441" i="5"/>
  <c r="F2448" i="5"/>
  <c r="G2460" i="5"/>
  <c r="AB2462" i="5"/>
  <c r="T2462" i="5"/>
  <c r="S2462" i="5"/>
  <c r="T2465" i="5"/>
  <c r="AB2465" i="5"/>
  <c r="F2477" i="5"/>
  <c r="E2477" i="5"/>
  <c r="R2477" i="5"/>
  <c r="J2477" i="5"/>
  <c r="I2477" i="5"/>
  <c r="H2477" i="5"/>
  <c r="T2481" i="5"/>
  <c r="S2481" i="5"/>
  <c r="V2484" i="5"/>
  <c r="G2484" i="5" s="1"/>
  <c r="V2488" i="5"/>
  <c r="G2488" i="5" s="1"/>
  <c r="F22" i="6"/>
  <c r="B22" i="6"/>
  <c r="F27" i="6" s="1"/>
  <c r="X2422" i="5"/>
  <c r="V2424" i="5"/>
  <c r="H2426" i="5"/>
  <c r="V2430" i="5"/>
  <c r="V2432" i="5"/>
  <c r="AB2444" i="5"/>
  <c r="G2448" i="5"/>
  <c r="V2462" i="5"/>
  <c r="V2475" i="5"/>
  <c r="G2475" i="5" s="1"/>
  <c r="G2477" i="5"/>
  <c r="F2481" i="5"/>
  <c r="E2481" i="5"/>
  <c r="R2481" i="5"/>
  <c r="J2481" i="5"/>
  <c r="I2481" i="5"/>
  <c r="H2481" i="5"/>
  <c r="T2485" i="5"/>
  <c r="S2485" i="5"/>
  <c r="F64" i="6"/>
  <c r="H64" i="6" s="1"/>
  <c r="G5" i="6"/>
  <c r="H5" i="6" s="1"/>
  <c r="H6" i="6"/>
  <c r="V2386" i="5"/>
  <c r="V2390" i="5"/>
  <c r="V2394" i="5"/>
  <c r="V2398" i="5"/>
  <c r="V2402" i="5"/>
  <c r="V2406" i="5"/>
  <c r="V2410" i="5"/>
  <c r="V2414" i="5"/>
  <c r="X2417" i="5"/>
  <c r="V2423" i="5"/>
  <c r="X2426" i="5"/>
  <c r="H2448" i="5"/>
  <c r="J2456" i="5"/>
  <c r="I2456" i="5"/>
  <c r="E2456" i="5"/>
  <c r="X2456" i="5" s="1"/>
  <c r="G2459" i="5"/>
  <c r="S2460" i="5"/>
  <c r="AB2470" i="5"/>
  <c r="T2470" i="5"/>
  <c r="S2470" i="5"/>
  <c r="T2473" i="5"/>
  <c r="S2473" i="5"/>
  <c r="G2481" i="5"/>
  <c r="F2485" i="5"/>
  <c r="E2485" i="5"/>
  <c r="R2485" i="5"/>
  <c r="J2485" i="5"/>
  <c r="I2485" i="5"/>
  <c r="H2485" i="5"/>
  <c r="AB2417" i="5"/>
  <c r="H2422" i="5"/>
  <c r="H2437" i="5"/>
  <c r="F2446" i="5"/>
  <c r="E2446" i="5"/>
  <c r="X2446" i="5" s="1"/>
  <c r="R2446" i="5"/>
  <c r="J2446" i="5"/>
  <c r="I2446" i="5"/>
  <c r="H2446" i="5"/>
  <c r="R2448" i="5"/>
  <c r="G2449" i="5"/>
  <c r="V2451" i="5"/>
  <c r="F2456" i="5"/>
  <c r="T2460" i="5"/>
  <c r="J2467" i="5"/>
  <c r="I2467" i="5"/>
  <c r="R2467" i="5"/>
  <c r="H2467" i="5"/>
  <c r="F2467" i="5"/>
  <c r="E2467" i="5"/>
  <c r="X2467" i="5" s="1"/>
  <c r="V2470" i="5"/>
  <c r="F2473" i="5"/>
  <c r="E2473" i="5"/>
  <c r="X2473" i="5" s="1"/>
  <c r="I2473" i="5"/>
  <c r="H2473" i="5"/>
  <c r="R2473" i="5"/>
  <c r="J2473" i="5"/>
  <c r="G2473" i="5"/>
  <c r="J2478" i="5"/>
  <c r="I2478" i="5"/>
  <c r="H2478" i="5"/>
  <c r="G17" i="6"/>
  <c r="H17" i="6" s="1"/>
  <c r="AB2427" i="5"/>
  <c r="S2427" i="5"/>
  <c r="S2434" i="5"/>
  <c r="S2436" i="5"/>
  <c r="J2445" i="5"/>
  <c r="V2447" i="5"/>
  <c r="G2447" i="5" s="1"/>
  <c r="J2453" i="5"/>
  <c r="V2455" i="5"/>
  <c r="G2466" i="5"/>
  <c r="G2472" i="5"/>
  <c r="T2479" i="5"/>
  <c r="S2479" i="5"/>
  <c r="T2483" i="5"/>
  <c r="S2483" i="5"/>
  <c r="T2487" i="5"/>
  <c r="S2487" i="5"/>
  <c r="D9" i="6"/>
  <c r="G15" i="6"/>
  <c r="H15" i="6" s="1"/>
  <c r="B20" i="6"/>
  <c r="F25" i="6" s="1"/>
  <c r="AB2431" i="5"/>
  <c r="S2431" i="5"/>
  <c r="X2442" i="5"/>
  <c r="AB2442" i="5"/>
  <c r="F2450" i="5"/>
  <c r="E2450" i="5"/>
  <c r="X2450" i="5" s="1"/>
  <c r="AB2450" i="5"/>
  <c r="F2458" i="5"/>
  <c r="E2458" i="5"/>
  <c r="X2458" i="5" s="1"/>
  <c r="AB2458" i="5"/>
  <c r="T2478" i="5"/>
  <c r="S2478" i="5"/>
  <c r="F2479" i="5"/>
  <c r="E2479" i="5"/>
  <c r="R2479" i="5"/>
  <c r="J2479" i="5"/>
  <c r="T2482" i="5"/>
  <c r="S2482" i="5"/>
  <c r="F2483" i="5"/>
  <c r="E2483" i="5"/>
  <c r="R2483" i="5"/>
  <c r="J2483" i="5"/>
  <c r="T2486" i="5"/>
  <c r="S2486" i="5"/>
  <c r="F2487" i="5"/>
  <c r="E2487" i="5"/>
  <c r="R2487" i="5"/>
  <c r="J2487" i="5"/>
  <c r="AB2443" i="5"/>
  <c r="T2443" i="5"/>
  <c r="AB2451" i="5"/>
  <c r="T2451" i="5"/>
  <c r="AB2459" i="5"/>
  <c r="T2459" i="5"/>
  <c r="R2472" i="5"/>
  <c r="J2472" i="5"/>
  <c r="I2472" i="5"/>
  <c r="AB2475" i="5"/>
  <c r="D4" i="6"/>
  <c r="V2463" i="5"/>
  <c r="F2465" i="5"/>
  <c r="E2465" i="5"/>
  <c r="X2465" i="5" s="1"/>
  <c r="V2471" i="5"/>
  <c r="R2476" i="5"/>
  <c r="J2476" i="5"/>
  <c r="S2488" i="5"/>
  <c r="S2461" i="5"/>
  <c r="G2465" i="5"/>
  <c r="AB2466" i="5"/>
  <c r="T2466" i="5"/>
  <c r="E2468" i="5"/>
  <c r="X2468" i="5" s="1"/>
  <c r="T2488"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75" i="5"/>
  <c r="T421" i="5"/>
  <c r="T417" i="5"/>
  <c r="S495" i="5"/>
  <c r="T368" i="5"/>
  <c r="T361" i="5"/>
  <c r="S381" i="5"/>
  <c r="S385" i="5"/>
  <c r="S393" i="5"/>
  <c r="T380" i="5"/>
  <c r="S421" i="5"/>
  <c r="T504" i="5"/>
  <c r="S412" i="5"/>
  <c r="S436" i="5"/>
  <c r="T484" i="5"/>
  <c r="T500" i="5"/>
  <c r="S532" i="5"/>
  <c r="T544" i="5"/>
  <c r="T519" i="5"/>
  <c r="T539" i="5"/>
  <c r="T466" i="5"/>
  <c r="S361" i="5"/>
  <c r="T385" i="5"/>
  <c r="T441" i="5"/>
  <c r="T425" i="5"/>
  <c r="S523" i="5"/>
  <c r="T455" i="5"/>
  <c r="T372" i="5"/>
  <c r="T443" i="5"/>
  <c r="T360" i="5"/>
  <c r="T347" i="5"/>
  <c r="T384" i="5"/>
  <c r="S401" i="5"/>
  <c r="T432" i="5"/>
  <c r="T540" i="5"/>
  <c r="S416" i="5"/>
  <c r="T439" i="5"/>
  <c r="S544" i="5"/>
  <c r="T475" i="5"/>
  <c r="T524" i="5"/>
  <c r="S494" i="5"/>
  <c r="T389" i="5"/>
  <c r="T401" i="5"/>
  <c r="S372" i="5"/>
  <c r="T383" i="5"/>
  <c r="T448" i="5"/>
  <c r="T467" i="5"/>
  <c r="T526" i="5"/>
  <c r="S413" i="5"/>
  <c r="S433" i="5"/>
  <c r="S441" i="5"/>
  <c r="T472" i="5"/>
  <c r="T520" i="5"/>
  <c r="T556" i="5"/>
  <c r="S420" i="5"/>
  <c r="T445" i="5"/>
  <c r="T404" i="5"/>
  <c r="T424" i="5"/>
  <c r="T552" i="5"/>
  <c r="T454" i="5"/>
  <c r="T547" i="5"/>
  <c r="T482" i="5"/>
  <c r="S400" i="5"/>
  <c r="T371" i="5"/>
  <c r="T392" i="5"/>
  <c r="S425" i="5"/>
  <c r="S556" i="5"/>
  <c r="S424" i="5"/>
  <c r="T570" i="5"/>
  <c r="T535" i="5"/>
  <c r="S552" i="5"/>
  <c r="T523" i="5"/>
  <c r="T536" i="5"/>
  <c r="T503" i="5"/>
  <c r="S452" i="5"/>
  <c r="T578" i="5"/>
  <c r="T397" i="5"/>
  <c r="T399" i="5"/>
  <c r="S527" i="5"/>
  <c r="S392" i="5"/>
  <c r="S373" i="5"/>
  <c r="S388" i="5"/>
  <c r="S405" i="5"/>
  <c r="T494" i="5"/>
  <c r="T427" i="5"/>
  <c r="S448" i="5"/>
  <c r="T464" i="5"/>
  <c r="T507" i="5"/>
  <c r="T528" i="5"/>
  <c r="T550" i="5"/>
  <c r="S536" i="5"/>
  <c r="S570" i="5"/>
  <c r="T471" i="5"/>
  <c r="T487" i="5"/>
  <c r="T498" i="5"/>
  <c r="T568" i="5"/>
  <c r="T574" i="5"/>
  <c r="T377" i="5"/>
  <c r="T393" i="5"/>
  <c r="T429" i="5"/>
  <c r="T365" i="5"/>
  <c r="T413" i="5"/>
  <c r="S463" i="5"/>
  <c r="S376" i="5"/>
  <c r="T499" i="5"/>
  <c r="T396" i="5"/>
  <c r="S417" i="5"/>
  <c r="T436" i="5"/>
  <c r="T488" i="5"/>
  <c r="T531" i="5"/>
  <c r="T478" i="5"/>
  <c r="T510" i="5"/>
  <c r="S428" i="5"/>
  <c r="T527" i="5"/>
  <c r="T428" i="5"/>
  <c r="T512" i="5"/>
  <c r="T476" i="5"/>
  <c r="T492" i="5"/>
  <c r="T514" i="5"/>
  <c r="S568" i="5"/>
  <c r="T437" i="5"/>
  <c r="T405" i="5"/>
  <c r="T409" i="5"/>
  <c r="T369" i="5"/>
  <c r="T515" i="5"/>
  <c r="S380" i="5"/>
  <c r="S384" i="5"/>
  <c r="S389" i="5"/>
  <c r="S397" i="5"/>
  <c r="T408" i="5"/>
  <c r="S437" i="5"/>
  <c r="T543" i="5"/>
  <c r="S404" i="5"/>
  <c r="S432" i="5"/>
  <c r="T479" i="5"/>
  <c r="T495" i="5"/>
  <c r="T511" i="5"/>
  <c r="T530" i="5"/>
  <c r="T491" i="5"/>
  <c r="T460" i="5"/>
  <c r="T554" i="5"/>
  <c r="T542" i="5"/>
  <c r="T373" i="5"/>
  <c r="T381" i="5"/>
  <c r="T433" i="5"/>
  <c r="S369" i="5"/>
  <c r="S377" i="5"/>
  <c r="T462" i="5"/>
  <c r="T344" i="5"/>
  <c r="S364" i="5"/>
  <c r="T376" i="5"/>
  <c r="S409" i="5"/>
  <c r="T420" i="5"/>
  <c r="S429" i="5"/>
  <c r="T534" i="5"/>
  <c r="S408" i="5"/>
  <c r="T435" i="5"/>
  <c r="T463" i="5"/>
  <c r="T532" i="5"/>
  <c r="S454" i="5"/>
  <c r="S445" i="5"/>
  <c r="T496" i="5"/>
  <c r="T566" i="5"/>
  <c r="S478" i="5"/>
  <c r="T452" i="5"/>
  <c r="T483" i="5"/>
  <c r="T412" i="5"/>
  <c r="T364" i="5"/>
  <c r="T440" i="5"/>
  <c r="T400" i="5"/>
  <c r="T416" i="5"/>
  <c r="T468" i="5"/>
  <c r="T388" i="5"/>
  <c r="T26" i="5"/>
  <c r="T58" i="5"/>
  <c r="T72" i="5"/>
  <c r="T25" i="5"/>
  <c r="T32" i="5"/>
  <c r="T29" i="5"/>
  <c r="T61" i="5"/>
  <c r="T63" i="5"/>
  <c r="T60" i="5"/>
  <c r="T73" i="5"/>
  <c r="T199" i="5"/>
  <c r="T74" i="5"/>
  <c r="T53" i="5"/>
  <c r="T80" i="5"/>
  <c r="T48" i="5"/>
  <c r="T188" i="5"/>
  <c r="T45" i="5"/>
  <c r="T99" i="5"/>
  <c r="T185" i="5"/>
  <c r="T118" i="5"/>
  <c r="T66" i="5"/>
  <c r="T335" i="5"/>
  <c r="T172" i="5"/>
  <c r="T141" i="5"/>
  <c r="T157" i="5"/>
  <c r="T149" i="5"/>
  <c r="T138" i="5"/>
  <c r="T191" i="5"/>
  <c r="T164" i="5"/>
  <c r="T203" i="5"/>
  <c r="S348" i="5"/>
  <c r="T348" i="5"/>
  <c r="T341" i="5"/>
  <c r="T355" i="5"/>
  <c r="T357" i="5"/>
  <c r="T345" i="5"/>
  <c r="T352" i="5"/>
  <c r="S345" i="5"/>
  <c r="T353" i="5"/>
  <c r="T356" i="5"/>
  <c r="S356" i="5"/>
  <c r="H2326" i="5" l="1"/>
  <c r="H1835" i="5"/>
  <c r="R2326" i="5"/>
  <c r="R427" i="5"/>
  <c r="F2449" i="5"/>
  <c r="R2397" i="5"/>
  <c r="R1766" i="5"/>
  <c r="H2449" i="5"/>
  <c r="H1616" i="5"/>
  <c r="H840" i="5"/>
  <c r="I2449" i="5"/>
  <c r="R1273" i="5"/>
  <c r="R2365" i="5"/>
  <c r="R1665" i="5"/>
  <c r="R1110" i="5"/>
  <c r="C4" i="6"/>
  <c r="H1253" i="5"/>
  <c r="R275" i="5"/>
  <c r="R259" i="5"/>
  <c r="C10" i="6"/>
  <c r="C8" i="6"/>
  <c r="C11" i="6"/>
  <c r="C9" i="6"/>
  <c r="R2149" i="5"/>
  <c r="X2149" i="5"/>
  <c r="H634" i="5"/>
  <c r="X284" i="5"/>
  <c r="X2028" i="5"/>
  <c r="R2028" i="5"/>
  <c r="R1951" i="5"/>
  <c r="H971" i="5"/>
  <c r="X1951" i="5"/>
  <c r="H1943" i="5"/>
  <c r="R971" i="5"/>
  <c r="R2053" i="5"/>
  <c r="X1256" i="5"/>
  <c r="H2053" i="5"/>
  <c r="R1943" i="5"/>
  <c r="X1182" i="5"/>
  <c r="H662" i="5"/>
  <c r="S590" i="5"/>
  <c r="S594" i="5"/>
  <c r="X504" i="5"/>
  <c r="X347" i="5"/>
  <c r="X331" i="5"/>
  <c r="X185" i="5"/>
  <c r="X221" i="5"/>
  <c r="X440" i="5"/>
  <c r="S582" i="5"/>
  <c r="X534" i="5"/>
  <c r="X526" i="5"/>
  <c r="X360" i="5"/>
  <c r="X218" i="5"/>
  <c r="X164" i="5"/>
  <c r="X37" i="5"/>
  <c r="X488" i="5"/>
  <c r="X487" i="5"/>
  <c r="X120" i="5"/>
  <c r="X314" i="5"/>
  <c r="X344" i="5"/>
  <c r="X467" i="5"/>
  <c r="X317" i="5"/>
  <c r="X303" i="5"/>
  <c r="X145" i="5"/>
  <c r="X472" i="5"/>
  <c r="X498" i="5"/>
  <c r="X482" i="5"/>
  <c r="X466" i="5"/>
  <c r="X542" i="5"/>
  <c r="X539" i="5"/>
  <c r="X519" i="5"/>
  <c r="X225" i="5"/>
  <c r="X21" i="5"/>
  <c r="X148" i="5"/>
  <c r="X514" i="5"/>
  <c r="X371" i="5"/>
  <c r="X121" i="5"/>
  <c r="X530" i="5"/>
  <c r="X543" i="5"/>
  <c r="S516" i="5"/>
  <c r="X324" i="5"/>
  <c r="X310" i="5"/>
  <c r="X153" i="5"/>
  <c r="X211" i="5"/>
  <c r="X20" i="5"/>
  <c r="X228" i="5"/>
  <c r="X70" i="5"/>
  <c r="X320" i="5"/>
  <c r="X98" i="5"/>
  <c r="X236" i="5"/>
  <c r="X295" i="5"/>
  <c r="X196" i="5"/>
  <c r="X133" i="5"/>
  <c r="X229" i="5"/>
  <c r="X173" i="5"/>
  <c r="X337" i="5"/>
  <c r="X34" i="5"/>
  <c r="X157" i="5"/>
  <c r="X322" i="5"/>
  <c r="X241" i="5"/>
  <c r="X114" i="5"/>
  <c r="X82" i="5"/>
  <c r="X435" i="5"/>
  <c r="X78" i="5"/>
  <c r="X276" i="5"/>
  <c r="X204" i="5"/>
  <c r="X161" i="5"/>
  <c r="X316" i="5"/>
  <c r="X38" i="5"/>
  <c r="X137" i="5"/>
  <c r="X141" i="5"/>
  <c r="X125" i="5"/>
  <c r="X214" i="5"/>
  <c r="X272" i="5"/>
  <c r="X181" i="5"/>
  <c r="X215" i="5"/>
  <c r="X86" i="5"/>
  <c r="X200" i="5"/>
  <c r="X353" i="5"/>
  <c r="X46" i="5"/>
  <c r="X307" i="5"/>
  <c r="X96" i="5"/>
  <c r="X48" i="5"/>
  <c r="X22" i="5"/>
  <c r="X318" i="5"/>
  <c r="X118" i="5"/>
  <c r="X248" i="5"/>
  <c r="X54" i="5"/>
  <c r="X50" i="5"/>
  <c r="X309" i="5"/>
  <c r="X66" i="5"/>
  <c r="X357" i="5"/>
  <c r="X62" i="5"/>
  <c r="X341" i="5"/>
  <c r="X90" i="5"/>
  <c r="X129" i="5"/>
  <c r="X367" i="5"/>
  <c r="S367" i="5"/>
  <c r="X305" i="5"/>
  <c r="X92" i="5"/>
  <c r="X76" i="5"/>
  <c r="X44" i="5"/>
  <c r="X245" i="5"/>
  <c r="X311" i="5"/>
  <c r="X237" i="5"/>
  <c r="X329" i="5"/>
  <c r="X279" i="5"/>
  <c r="X313" i="5"/>
  <c r="X244" i="5"/>
  <c r="X302" i="5"/>
  <c r="C12" i="6"/>
  <c r="C7" i="6"/>
  <c r="B32" i="6"/>
  <c r="X2302" i="5"/>
  <c r="X1273" i="5"/>
  <c r="R967" i="5"/>
  <c r="R856" i="5"/>
  <c r="H1323" i="5"/>
  <c r="X736" i="5"/>
  <c r="R1323" i="5"/>
  <c r="H736" i="5"/>
  <c r="H562" i="5"/>
  <c r="H1561" i="5"/>
  <c r="X1323" i="5"/>
  <c r="R951" i="5"/>
  <c r="R813" i="5"/>
  <c r="R1653" i="5"/>
  <c r="X951" i="5"/>
  <c r="X662" i="5"/>
  <c r="X634" i="5"/>
  <c r="H2157" i="5"/>
  <c r="H966" i="5"/>
  <c r="X1369" i="5"/>
  <c r="R1023" i="5"/>
  <c r="R1304" i="5"/>
  <c r="X2157" i="5"/>
  <c r="H2100" i="5"/>
  <c r="R1738" i="5"/>
  <c r="H1577" i="5"/>
  <c r="H1369" i="5"/>
  <c r="R1577" i="5"/>
  <c r="X1304" i="5"/>
  <c r="R2285" i="5"/>
  <c r="X1577" i="5"/>
  <c r="R1035" i="5"/>
  <c r="R999" i="5"/>
  <c r="R836" i="5"/>
  <c r="H1931" i="5"/>
  <c r="X1410" i="5"/>
  <c r="X856" i="5"/>
  <c r="R1649" i="5"/>
  <c r="X1142" i="5"/>
  <c r="H447" i="5"/>
  <c r="X2347" i="5"/>
  <c r="R1931" i="5"/>
  <c r="R256" i="5"/>
  <c r="R558" i="5"/>
  <c r="I2464" i="5"/>
  <c r="X1931" i="5"/>
  <c r="R1309" i="5"/>
  <c r="H1142" i="5"/>
  <c r="R730" i="5"/>
  <c r="H730" i="5"/>
  <c r="H2309" i="5"/>
  <c r="R1313" i="5"/>
  <c r="H546" i="5"/>
  <c r="R1188" i="5"/>
  <c r="H558" i="5"/>
  <c r="H1649" i="5"/>
  <c r="R2347" i="5"/>
  <c r="R2301" i="5"/>
  <c r="R2141" i="5"/>
  <c r="H1770" i="5"/>
  <c r="R783" i="5"/>
  <c r="H560" i="5"/>
  <c r="R2381" i="5"/>
  <c r="X2141" i="5"/>
  <c r="H387" i="5"/>
  <c r="H2381" i="5"/>
  <c r="X2381" i="5"/>
  <c r="X701" i="5"/>
  <c r="R759" i="5"/>
  <c r="X783" i="5"/>
  <c r="X759" i="5"/>
  <c r="R387" i="5"/>
  <c r="H2301" i="5"/>
  <c r="H783" i="5"/>
  <c r="H759" i="5"/>
  <c r="H2347" i="5"/>
  <c r="X2000" i="5"/>
  <c r="X1668" i="5"/>
  <c r="H1418" i="5"/>
  <c r="T586" i="5"/>
  <c r="X1700" i="5"/>
  <c r="R1387" i="5"/>
  <c r="R1292" i="5"/>
  <c r="H586" i="5"/>
  <c r="X2241" i="5"/>
  <c r="R1617" i="5"/>
  <c r="R875" i="5"/>
  <c r="X1051" i="5"/>
  <c r="R2061" i="5"/>
  <c r="R1657" i="5"/>
  <c r="R2241" i="5"/>
  <c r="R1107" i="5"/>
  <c r="R1256" i="5"/>
  <c r="H1448" i="5"/>
  <c r="H1657" i="5"/>
  <c r="R2302" i="5"/>
  <c r="H2027" i="5"/>
  <c r="X1418" i="5"/>
  <c r="X1657" i="5"/>
  <c r="R115" i="5"/>
  <c r="R1708" i="5"/>
  <c r="H1656" i="5"/>
  <c r="X1309" i="5"/>
  <c r="H1684" i="5"/>
  <c r="X1708" i="5"/>
  <c r="H1664" i="5"/>
  <c r="X680" i="5"/>
  <c r="H1665" i="5"/>
  <c r="H2277" i="5"/>
  <c r="R1696" i="5"/>
  <c r="R1297" i="5"/>
  <c r="H1297" i="5"/>
  <c r="R746" i="5"/>
  <c r="R1681" i="5"/>
  <c r="R1593" i="5"/>
  <c r="X1696" i="5"/>
  <c r="X1297" i="5"/>
  <c r="H632" i="5"/>
  <c r="R403" i="5"/>
  <c r="X2277" i="5"/>
  <c r="R2277" i="5"/>
  <c r="R1677" i="5"/>
  <c r="H1708" i="5"/>
  <c r="R1664" i="5"/>
  <c r="H1208" i="5"/>
  <c r="H680" i="5"/>
  <c r="H2273" i="5"/>
  <c r="H1309" i="5"/>
  <c r="R1208" i="5"/>
  <c r="H403" i="5"/>
  <c r="J2464" i="5"/>
  <c r="X1281" i="5"/>
  <c r="H1206" i="5"/>
  <c r="H2464" i="5"/>
  <c r="H1843" i="5"/>
  <c r="R1625" i="5"/>
  <c r="R1217" i="5"/>
  <c r="R2464" i="5"/>
  <c r="R2294" i="5"/>
  <c r="X1738" i="5"/>
  <c r="R1628" i="5"/>
  <c r="R1237" i="5"/>
  <c r="H1237" i="5"/>
  <c r="H1217" i="5"/>
  <c r="R431" i="5"/>
  <c r="X2294" i="5"/>
  <c r="R1843" i="5"/>
  <c r="X1237" i="5"/>
  <c r="H399" i="5"/>
  <c r="H379" i="5"/>
  <c r="E2464" i="5"/>
  <c r="X2464" i="5" s="1"/>
  <c r="X1843" i="5"/>
  <c r="X1652" i="5"/>
  <c r="X1492" i="5"/>
  <c r="X1206" i="5"/>
  <c r="R1070" i="5"/>
  <c r="H580" i="5"/>
  <c r="R399" i="5"/>
  <c r="F2464" i="5"/>
  <c r="X2370" i="5"/>
  <c r="R1637" i="5"/>
  <c r="H1281" i="5"/>
  <c r="R820" i="5"/>
  <c r="R379" i="5"/>
  <c r="X1884" i="5"/>
  <c r="H1700" i="5"/>
  <c r="X1365" i="5"/>
  <c r="X1313" i="5"/>
  <c r="X955" i="5"/>
  <c r="X2197" i="5"/>
  <c r="X1617" i="5"/>
  <c r="R792" i="5"/>
  <c r="X1903" i="5"/>
  <c r="H1410" i="5"/>
  <c r="H1313" i="5"/>
  <c r="R2117" i="5"/>
  <c r="R2145" i="5"/>
  <c r="X1387" i="5"/>
  <c r="R1051" i="5"/>
  <c r="X1292" i="5"/>
  <c r="H867" i="5"/>
  <c r="H431" i="5"/>
  <c r="X2117" i="5"/>
  <c r="H1884" i="5"/>
  <c r="R1700" i="5"/>
  <c r="H1668" i="5"/>
  <c r="R1269" i="5"/>
  <c r="H1903" i="5"/>
  <c r="X1269" i="5"/>
  <c r="R867" i="5"/>
  <c r="X767" i="5"/>
  <c r="R1903" i="5"/>
  <c r="R1709" i="5"/>
  <c r="R1668" i="5"/>
  <c r="X1510" i="5"/>
  <c r="H2148" i="5"/>
  <c r="R2168" i="5"/>
  <c r="R1644" i="5"/>
  <c r="X1672" i="5"/>
  <c r="H1636" i="5"/>
  <c r="H926" i="5"/>
  <c r="R2165" i="5"/>
  <c r="X1996" i="5"/>
  <c r="X2076" i="5"/>
  <c r="R1652" i="5"/>
  <c r="X1644" i="5"/>
  <c r="X926" i="5"/>
  <c r="X751" i="5"/>
  <c r="H375" i="5"/>
  <c r="X2199" i="5"/>
  <c r="X2168" i="5"/>
  <c r="R2148" i="5"/>
  <c r="R1641" i="5"/>
  <c r="R1636" i="5"/>
  <c r="H1692" i="5"/>
  <c r="X1628" i="5"/>
  <c r="H751" i="5"/>
  <c r="H704" i="5"/>
  <c r="X664" i="5"/>
  <c r="R375" i="5"/>
  <c r="R2438" i="5"/>
  <c r="H2199" i="5"/>
  <c r="H2076" i="5"/>
  <c r="H1672" i="5"/>
  <c r="X1636" i="5"/>
  <c r="R926" i="5"/>
  <c r="R704" i="5"/>
  <c r="X2237" i="5"/>
  <c r="H2168" i="5"/>
  <c r="R1996" i="5"/>
  <c r="R2027" i="5"/>
  <c r="H1644" i="5"/>
  <c r="H584" i="5"/>
  <c r="R2181" i="5"/>
  <c r="X2027" i="5"/>
  <c r="H1652" i="5"/>
  <c r="R1692" i="5"/>
  <c r="R1672" i="5"/>
  <c r="H664" i="5"/>
  <c r="X2181" i="5"/>
  <c r="X2393" i="5"/>
  <c r="R1758" i="5"/>
  <c r="R1124" i="5"/>
  <c r="H853" i="5"/>
  <c r="X836" i="5"/>
  <c r="R738" i="5"/>
  <c r="X1124" i="5"/>
  <c r="X1826" i="5"/>
  <c r="H1758" i="5"/>
  <c r="H1795" i="5"/>
  <c r="X1758" i="5"/>
  <c r="R963" i="5"/>
  <c r="R2100" i="5"/>
  <c r="H1839" i="5"/>
  <c r="X714" i="5"/>
  <c r="X1070" i="5"/>
  <c r="R564" i="5"/>
  <c r="H1124" i="5"/>
  <c r="R1276" i="5"/>
  <c r="H564" i="5"/>
  <c r="H1070" i="5"/>
  <c r="R853" i="5"/>
  <c r="H1826" i="5"/>
  <c r="R1839" i="5"/>
  <c r="X1795" i="5"/>
  <c r="H1301" i="5"/>
  <c r="X853" i="5"/>
  <c r="R714" i="5"/>
  <c r="X722" i="5"/>
  <c r="X1839" i="5"/>
  <c r="R1795" i="5"/>
  <c r="R1301" i="5"/>
  <c r="H714" i="5"/>
  <c r="H576" i="5"/>
  <c r="R395" i="5"/>
  <c r="H423" i="5"/>
  <c r="H395" i="5"/>
  <c r="R87" i="5"/>
  <c r="H1680" i="5"/>
  <c r="X1301" i="5"/>
  <c r="R423" i="5"/>
  <c r="B30" i="6"/>
  <c r="G30" i="6" s="1"/>
  <c r="B41" i="6"/>
  <c r="G41" i="6" s="1"/>
  <c r="B31" i="6"/>
  <c r="G31" i="6" s="1"/>
  <c r="X1785" i="5"/>
  <c r="R1754" i="5"/>
  <c r="R1684" i="5"/>
  <c r="X1593" i="5"/>
  <c r="X1561" i="5"/>
  <c r="R872" i="5"/>
  <c r="X813" i="5"/>
  <c r="R741" i="5"/>
  <c r="R415" i="5"/>
  <c r="X2309" i="5"/>
  <c r="H1996" i="5"/>
  <c r="R2401" i="5"/>
  <c r="H2393" i="5"/>
  <c r="X2301" i="5"/>
  <c r="H1995" i="5"/>
  <c r="X1754" i="5"/>
  <c r="X1684" i="5"/>
  <c r="R987" i="5"/>
  <c r="X1336" i="5"/>
  <c r="X1276" i="5"/>
  <c r="H1122" i="5"/>
  <c r="H859" i="5"/>
  <c r="H767" i="5"/>
  <c r="H628" i="5"/>
  <c r="H419" i="5"/>
  <c r="X2401" i="5"/>
  <c r="R1680" i="5"/>
  <c r="H1648" i="5"/>
  <c r="R1656" i="5"/>
  <c r="R192" i="5"/>
  <c r="R212" i="5"/>
  <c r="H2285" i="5"/>
  <c r="H2084" i="5"/>
  <c r="R1920" i="5"/>
  <c r="H1785" i="5"/>
  <c r="H1851" i="5"/>
  <c r="H1696" i="5"/>
  <c r="X1656" i="5"/>
  <c r="H1336" i="5"/>
  <c r="R958" i="5"/>
  <c r="X741" i="5"/>
  <c r="X2285" i="5"/>
  <c r="X1478" i="5"/>
  <c r="X1174" i="5"/>
  <c r="R859" i="5"/>
  <c r="R722" i="5"/>
  <c r="X733" i="5"/>
  <c r="R702" i="5"/>
  <c r="R205" i="5"/>
  <c r="X1494" i="5"/>
  <c r="X958" i="5"/>
  <c r="H624" i="5"/>
  <c r="H572" i="5"/>
  <c r="R419" i="5"/>
  <c r="H415" i="5"/>
  <c r="H540" i="5"/>
  <c r="H2181" i="5"/>
  <c r="R2273" i="5"/>
  <c r="X2138" i="5"/>
  <c r="R2144" i="5"/>
  <c r="R2019" i="5"/>
  <c r="X1860" i="5"/>
  <c r="X1288" i="5"/>
  <c r="R778" i="5"/>
  <c r="H654" i="5"/>
  <c r="X618" i="5"/>
  <c r="X2019" i="5"/>
  <c r="X1455" i="5"/>
  <c r="R1099" i="5"/>
  <c r="X1129" i="5"/>
  <c r="R1058" i="5"/>
  <c r="H1511" i="5"/>
  <c r="X1511" i="5"/>
  <c r="R576" i="5"/>
  <c r="H2389" i="5"/>
  <c r="H2164" i="5"/>
  <c r="R2084" i="5"/>
  <c r="R1924" i="5"/>
  <c r="R1851" i="5"/>
  <c r="H1924" i="5"/>
  <c r="X2144" i="5"/>
  <c r="X1924" i="5"/>
  <c r="X1851" i="5"/>
  <c r="R1129" i="5"/>
  <c r="X798" i="5"/>
  <c r="H618" i="5"/>
  <c r="R407" i="5"/>
  <c r="H1419" i="5"/>
  <c r="R2389" i="5"/>
  <c r="H2370" i="5"/>
  <c r="X2084" i="5"/>
  <c r="X1058" i="5"/>
  <c r="H363" i="5"/>
  <c r="R71" i="5"/>
  <c r="X2389" i="5"/>
  <c r="R2164" i="5"/>
  <c r="H2144" i="5"/>
  <c r="R1936" i="5"/>
  <c r="H2019" i="5"/>
  <c r="R1770" i="5"/>
  <c r="R1115" i="5"/>
  <c r="R1288" i="5"/>
  <c r="R2370" i="5"/>
  <c r="X1936" i="5"/>
  <c r="X1770" i="5"/>
  <c r="R1455" i="5"/>
  <c r="R955" i="5"/>
  <c r="H1129" i="5"/>
  <c r="H955" i="5"/>
  <c r="R801" i="5"/>
  <c r="R1039" i="5"/>
  <c r="H851" i="5"/>
  <c r="R696" i="5"/>
  <c r="R411" i="5"/>
  <c r="R592" i="5"/>
  <c r="E2449" i="5"/>
  <c r="X2449" i="5" s="1"/>
  <c r="J2449" i="5"/>
  <c r="R2189" i="5"/>
  <c r="H2189" i="5"/>
  <c r="X2189" i="5"/>
  <c r="X624" i="5"/>
  <c r="R624" i="5"/>
  <c r="H1051" i="5"/>
  <c r="X656" i="5"/>
  <c r="R656" i="5"/>
  <c r="R174" i="5"/>
  <c r="H792" i="5"/>
  <c r="X792" i="5"/>
  <c r="X628" i="5"/>
  <c r="R2249" i="5"/>
  <c r="X875" i="5"/>
  <c r="R899" i="5"/>
  <c r="R694" i="5"/>
  <c r="H648" i="5"/>
  <c r="H592" i="5"/>
  <c r="H391" i="5"/>
  <c r="R1182" i="5"/>
  <c r="H1182" i="5"/>
  <c r="X971" i="5"/>
  <c r="H835" i="5"/>
  <c r="R1091" i="5"/>
  <c r="R851" i="5"/>
  <c r="X899" i="5"/>
  <c r="X663" i="5"/>
  <c r="H694" i="5"/>
  <c r="H1510" i="5"/>
  <c r="R1510" i="5"/>
  <c r="H820" i="5"/>
  <c r="R1142" i="5"/>
  <c r="R915" i="5"/>
  <c r="R1122" i="5"/>
  <c r="X851" i="5"/>
  <c r="X2249" i="5"/>
  <c r="R2183" i="5"/>
  <c r="X1035" i="5"/>
  <c r="H1035" i="5"/>
  <c r="R562" i="5"/>
  <c r="R299" i="5"/>
  <c r="R238" i="5"/>
  <c r="X1448" i="5"/>
  <c r="H2249" i="5"/>
  <c r="R2237" i="5"/>
  <c r="H2237" i="5"/>
  <c r="H1387" i="5"/>
  <c r="R189" i="5"/>
  <c r="R103" i="5"/>
  <c r="R306" i="5"/>
  <c r="R321" i="5"/>
  <c r="X1122" i="5"/>
  <c r="H875" i="5"/>
  <c r="H899" i="5"/>
  <c r="X696" i="5"/>
  <c r="X2173" i="5"/>
  <c r="H2173" i="5"/>
  <c r="R234" i="5"/>
  <c r="H696" i="5"/>
  <c r="H411" i="5"/>
  <c r="R2197" i="5"/>
  <c r="H2197" i="5"/>
  <c r="X2365" i="5"/>
  <c r="R43" i="5"/>
  <c r="R91" i="5"/>
  <c r="X2318" i="5"/>
  <c r="H2318" i="5"/>
  <c r="H2145" i="5"/>
  <c r="R1860" i="5"/>
  <c r="H1920" i="5"/>
  <c r="X1681" i="5"/>
  <c r="H1681" i="5"/>
  <c r="X1697" i="5"/>
  <c r="H1697" i="5"/>
  <c r="R1492" i="5"/>
  <c r="X1629" i="5"/>
  <c r="H1629" i="5"/>
  <c r="X1055" i="5"/>
  <c r="H1055" i="5"/>
  <c r="X1019" i="5"/>
  <c r="H1019" i="5"/>
  <c r="H778" i="5"/>
  <c r="X778" i="5"/>
  <c r="X991" i="5"/>
  <c r="H991" i="5"/>
  <c r="X616" i="5"/>
  <c r="R616" i="5"/>
  <c r="H813" i="5"/>
  <c r="R798" i="5"/>
  <c r="R162" i="5"/>
  <c r="X2314" i="5"/>
  <c r="H2314" i="5"/>
  <c r="R2209" i="5"/>
  <c r="H2209" i="5"/>
  <c r="X2165" i="5"/>
  <c r="H2165" i="5"/>
  <c r="H2149" i="5"/>
  <c r="H2028" i="5"/>
  <c r="X2053" i="5"/>
  <c r="R1478" i="5"/>
  <c r="H1478" i="5"/>
  <c r="R1410" i="5"/>
  <c r="R1177" i="5"/>
  <c r="H1177" i="5"/>
  <c r="X1177" i="5"/>
  <c r="X1107" i="5"/>
  <c r="H1107" i="5"/>
  <c r="H927" i="5"/>
  <c r="H872" i="5"/>
  <c r="X963" i="5"/>
  <c r="H963" i="5"/>
  <c r="H758" i="5"/>
  <c r="X758" i="5"/>
  <c r="X694" i="5"/>
  <c r="R560" i="5"/>
  <c r="R291" i="5"/>
  <c r="H2401" i="5"/>
  <c r="R2268" i="5"/>
  <c r="H2268" i="5"/>
  <c r="X2268" i="5"/>
  <c r="X2164" i="5"/>
  <c r="X2221" i="5"/>
  <c r="R2221" i="5"/>
  <c r="H2221" i="5"/>
  <c r="H2117" i="5"/>
  <c r="H1936" i="5"/>
  <c r="X1745" i="5"/>
  <c r="H1745" i="5"/>
  <c r="X987" i="5"/>
  <c r="H987" i="5"/>
  <c r="R580" i="5"/>
  <c r="R349" i="5"/>
  <c r="R273" i="5"/>
  <c r="R701" i="5"/>
  <c r="H701" i="5"/>
  <c r="R246" i="5"/>
  <c r="R287" i="5"/>
  <c r="R284" i="5"/>
  <c r="H2000" i="5"/>
  <c r="X1641" i="5"/>
  <c r="H1641" i="5"/>
  <c r="H1188" i="5"/>
  <c r="X1188" i="5"/>
  <c r="R1174" i="5"/>
  <c r="X999" i="5"/>
  <c r="H999" i="5"/>
  <c r="H734" i="5"/>
  <c r="X734" i="5"/>
  <c r="H836" i="5"/>
  <c r="H738" i="5"/>
  <c r="X738" i="5"/>
  <c r="X632" i="5"/>
  <c r="R632" i="5"/>
  <c r="R586" i="5"/>
  <c r="R255" i="5"/>
  <c r="R271" i="5"/>
  <c r="R584" i="5"/>
  <c r="T584" i="5"/>
  <c r="R150" i="5"/>
  <c r="H2141" i="5"/>
  <c r="X2217" i="5"/>
  <c r="R2217" i="5"/>
  <c r="H2217" i="5"/>
  <c r="X1625" i="5"/>
  <c r="H1625" i="5"/>
  <c r="H1738" i="5"/>
  <c r="R1494" i="5"/>
  <c r="H1494" i="5"/>
  <c r="X1063" i="5"/>
  <c r="H1063" i="5"/>
  <c r="X1091" i="5"/>
  <c r="H1091" i="5"/>
  <c r="X646" i="5"/>
  <c r="R646" i="5"/>
  <c r="R618" i="5"/>
  <c r="X648" i="5"/>
  <c r="R648" i="5"/>
  <c r="R281" i="5"/>
  <c r="R208" i="5"/>
  <c r="H2216" i="5"/>
  <c r="X2216" i="5"/>
  <c r="H2438" i="5"/>
  <c r="X2438" i="5"/>
  <c r="X2100" i="5"/>
  <c r="H2302" i="5"/>
  <c r="X2061" i="5"/>
  <c r="H1925" i="5"/>
  <c r="X1925" i="5"/>
  <c r="R1925" i="5"/>
  <c r="X1637" i="5"/>
  <c r="H1637" i="5"/>
  <c r="H1422" i="5"/>
  <c r="R1422" i="5"/>
  <c r="R1206" i="5"/>
  <c r="X1099" i="5"/>
  <c r="H1099" i="5"/>
  <c r="R1448" i="5"/>
  <c r="H1133" i="5"/>
  <c r="X1039" i="5"/>
  <c r="H1039" i="5"/>
  <c r="H915" i="5"/>
  <c r="R668" i="5"/>
  <c r="H668" i="5"/>
  <c r="X668" i="5"/>
  <c r="R733" i="5"/>
  <c r="H733" i="5"/>
  <c r="R572" i="5"/>
  <c r="R634" i="5"/>
  <c r="R654" i="5"/>
  <c r="X654" i="5"/>
  <c r="H456" i="5"/>
  <c r="R456" i="5"/>
  <c r="R298" i="5"/>
  <c r="H2341" i="5"/>
  <c r="X2341" i="5"/>
  <c r="R2341" i="5"/>
  <c r="X2148" i="5"/>
  <c r="X1709" i="5"/>
  <c r="H1709" i="5"/>
  <c r="H1414" i="5"/>
  <c r="R1414" i="5"/>
  <c r="X1677" i="5"/>
  <c r="H1677" i="5"/>
  <c r="X1079" i="5"/>
  <c r="H1079" i="5"/>
  <c r="H1094" i="5"/>
  <c r="X1094" i="5"/>
  <c r="X1023" i="5"/>
  <c r="H1023" i="5"/>
  <c r="H746" i="5"/>
  <c r="X746" i="5"/>
  <c r="H663" i="5"/>
  <c r="R663" i="5"/>
  <c r="H801" i="5"/>
  <c r="X801" i="5"/>
  <c r="R508" i="5"/>
  <c r="H508" i="5"/>
  <c r="X2310" i="5"/>
  <c r="H2310" i="5"/>
  <c r="R2138" i="5"/>
  <c r="H2138" i="5"/>
  <c r="R1884" i="5"/>
  <c r="X1653" i="5"/>
  <c r="H1653" i="5"/>
  <c r="X1685" i="5"/>
  <c r="H1685" i="5"/>
  <c r="R1418" i="5"/>
  <c r="R1365" i="5"/>
  <c r="H1365" i="5"/>
  <c r="X1117" i="5"/>
  <c r="H1117" i="5"/>
  <c r="R1165" i="5"/>
  <c r="H1165" i="5"/>
  <c r="X1165" i="5"/>
  <c r="X1115" i="5"/>
  <c r="H1115" i="5"/>
  <c r="X702" i="5"/>
  <c r="X967" i="5"/>
  <c r="H967" i="5"/>
  <c r="H750" i="5"/>
  <c r="X750" i="5"/>
  <c r="H480" i="5"/>
  <c r="R480"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X2410" i="5"/>
  <c r="R2410" i="5"/>
  <c r="H2410" i="5"/>
  <c r="D5" i="6"/>
  <c r="C5" i="6"/>
  <c r="H2430" i="5"/>
  <c r="X2430" i="5"/>
  <c r="R2430" i="5"/>
  <c r="G22" i="6"/>
  <c r="B47" i="6"/>
  <c r="G47" i="6" s="1"/>
  <c r="J2488" i="5"/>
  <c r="I2488" i="5"/>
  <c r="H2488" i="5"/>
  <c r="R2488" i="5"/>
  <c r="F2488" i="5"/>
  <c r="E2488" i="5"/>
  <c r="X2488" i="5" s="1"/>
  <c r="R2418" i="5"/>
  <c r="H2418" i="5"/>
  <c r="X2418" i="5"/>
  <c r="H2443" i="5"/>
  <c r="R2443" i="5"/>
  <c r="X2443" i="5"/>
  <c r="H2383" i="5"/>
  <c r="R2383" i="5"/>
  <c r="X2383" i="5"/>
  <c r="R2376" i="5"/>
  <c r="H2376" i="5"/>
  <c r="X2376" i="5"/>
  <c r="H2353" i="5"/>
  <c r="X2353" i="5"/>
  <c r="R2353" i="5"/>
  <c r="H2367" i="5"/>
  <c r="R2367" i="5"/>
  <c r="X2367" i="5"/>
  <c r="X2303" i="5"/>
  <c r="H2303" i="5"/>
  <c r="R2303" i="5"/>
  <c r="R2263" i="5"/>
  <c r="X2263" i="5"/>
  <c r="H2263" i="5"/>
  <c r="R2256" i="5"/>
  <c r="H2256" i="5"/>
  <c r="X2256" i="5"/>
  <c r="X2184" i="5"/>
  <c r="R2184" i="5"/>
  <c r="H2184" i="5"/>
  <c r="H2238" i="5"/>
  <c r="X2238" i="5"/>
  <c r="R2238" i="5"/>
  <c r="H2242" i="5"/>
  <c r="X2242" i="5"/>
  <c r="R2242" i="5"/>
  <c r="R2254" i="5"/>
  <c r="H2254" i="5"/>
  <c r="X2254" i="5"/>
  <c r="H2171" i="5"/>
  <c r="R2171" i="5"/>
  <c r="X2171" i="5"/>
  <c r="H2139" i="5"/>
  <c r="R2139" i="5"/>
  <c r="X2139" i="5"/>
  <c r="R2190" i="5"/>
  <c r="H2190" i="5"/>
  <c r="X2190" i="5"/>
  <c r="R2182" i="5"/>
  <c r="H2182" i="5"/>
  <c r="X2182" i="5"/>
  <c r="H2163" i="5"/>
  <c r="R2163" i="5"/>
  <c r="X2163" i="5"/>
  <c r="X2050" i="5"/>
  <c r="R2050" i="5"/>
  <c r="H2050" i="5"/>
  <c r="R2160" i="5"/>
  <c r="H2160" i="5"/>
  <c r="X2160" i="5"/>
  <c r="H2047" i="5"/>
  <c r="X2047" i="5"/>
  <c r="R2047" i="5"/>
  <c r="H2099" i="5"/>
  <c r="R2099" i="5"/>
  <c r="X2099" i="5"/>
  <c r="H2155" i="5"/>
  <c r="R2155" i="5"/>
  <c r="X2155" i="5"/>
  <c r="H1910" i="5"/>
  <c r="R1910" i="5"/>
  <c r="X1910" i="5"/>
  <c r="R2022" i="5"/>
  <c r="H2022" i="5"/>
  <c r="X2022" i="5"/>
  <c r="R1958" i="5"/>
  <c r="H1958" i="5"/>
  <c r="X1958" i="5"/>
  <c r="X1836" i="5"/>
  <c r="R1836" i="5"/>
  <c r="H1836" i="5"/>
  <c r="R2002" i="5"/>
  <c r="H2002" i="5"/>
  <c r="X2002" i="5"/>
  <c r="R1982" i="5"/>
  <c r="H1982" i="5"/>
  <c r="X1982" i="5"/>
  <c r="H1829" i="5"/>
  <c r="R1829" i="5"/>
  <c r="X1829" i="5"/>
  <c r="R1962" i="5"/>
  <c r="H1962" i="5"/>
  <c r="X1962" i="5"/>
  <c r="R2030" i="5"/>
  <c r="H2030" i="5"/>
  <c r="X2030" i="5"/>
  <c r="H1767" i="5"/>
  <c r="X1767" i="5"/>
  <c r="R1767" i="5"/>
  <c r="R1810" i="5"/>
  <c r="H1810" i="5"/>
  <c r="X1810" i="5"/>
  <c r="R1817" i="5"/>
  <c r="H1817" i="5"/>
  <c r="X1817" i="5"/>
  <c r="H1898" i="5"/>
  <c r="R1898" i="5"/>
  <c r="X1898" i="5"/>
  <c r="R1721" i="5"/>
  <c r="H1721" i="5"/>
  <c r="X1721" i="5"/>
  <c r="H1534" i="5"/>
  <c r="X1534" i="5"/>
  <c r="R1534" i="5"/>
  <c r="R1731" i="5"/>
  <c r="H1731" i="5"/>
  <c r="X1731" i="5"/>
  <c r="R1655" i="5"/>
  <c r="H1655" i="5"/>
  <c r="X1655" i="5"/>
  <c r="R1536" i="5"/>
  <c r="H1536" i="5"/>
  <c r="X1536" i="5"/>
  <c r="R1651" i="5"/>
  <c r="H1651" i="5"/>
  <c r="X1651" i="5"/>
  <c r="R1809" i="5"/>
  <c r="H1809" i="5"/>
  <c r="X1809" i="5"/>
  <c r="R1639" i="5"/>
  <c r="H1639" i="5"/>
  <c r="X1639" i="5"/>
  <c r="H1397" i="5"/>
  <c r="R1397" i="5"/>
  <c r="X1397" i="5"/>
  <c r="H1599" i="5"/>
  <c r="R1599" i="5"/>
  <c r="X1599" i="5"/>
  <c r="H1567" i="5"/>
  <c r="R1567" i="5"/>
  <c r="X1567" i="5"/>
  <c r="R1330" i="5"/>
  <c r="X1330" i="5"/>
  <c r="H1330" i="5"/>
  <c r="H1460" i="5"/>
  <c r="X1460" i="5"/>
  <c r="R1460" i="5"/>
  <c r="R1378" i="5"/>
  <c r="H1378" i="5"/>
  <c r="X1378" i="5"/>
  <c r="R1588" i="5"/>
  <c r="H1588" i="5"/>
  <c r="X1588" i="5"/>
  <c r="R1671" i="5"/>
  <c r="H1671" i="5"/>
  <c r="X1671" i="5"/>
  <c r="R1376" i="5"/>
  <c r="X1376" i="5"/>
  <c r="H1376" i="5"/>
  <c r="R1568" i="5"/>
  <c r="H1568" i="5"/>
  <c r="X1568" i="5"/>
  <c r="H1429" i="5"/>
  <c r="R1429" i="5"/>
  <c r="X1429" i="5"/>
  <c r="R1576" i="5"/>
  <c r="H1576" i="5"/>
  <c r="X1576" i="5"/>
  <c r="R1501" i="5"/>
  <c r="H1501" i="5"/>
  <c r="X1501" i="5"/>
  <c r="R1228" i="5"/>
  <c r="H1228" i="5"/>
  <c r="X1228" i="5"/>
  <c r="H1461" i="5"/>
  <c r="R1461" i="5"/>
  <c r="X1461" i="5"/>
  <c r="H1319" i="5"/>
  <c r="R1319" i="5"/>
  <c r="X1319" i="5"/>
  <c r="H1287" i="5"/>
  <c r="R1287" i="5"/>
  <c r="X1287" i="5"/>
  <c r="H1255" i="5"/>
  <c r="R1255" i="5"/>
  <c r="X1255" i="5"/>
  <c r="R1350" i="5"/>
  <c r="H1350" i="5"/>
  <c r="X1350" i="5"/>
  <c r="H1000" i="5"/>
  <c r="X1000" i="5"/>
  <c r="R1000" i="5"/>
  <c r="R1121" i="5"/>
  <c r="H1121" i="5"/>
  <c r="X1121" i="5"/>
  <c r="X1146" i="5"/>
  <c r="R1146" i="5"/>
  <c r="H1146" i="5"/>
  <c r="H1104" i="5"/>
  <c r="X1104" i="5"/>
  <c r="R1104" i="5"/>
  <c r="H1040" i="5"/>
  <c r="X1040" i="5"/>
  <c r="R1040" i="5"/>
  <c r="H976" i="5"/>
  <c r="X976" i="5"/>
  <c r="R976" i="5"/>
  <c r="X1222" i="5"/>
  <c r="R1222" i="5"/>
  <c r="H1222" i="5"/>
  <c r="H972" i="5"/>
  <c r="X972" i="5"/>
  <c r="R972" i="5"/>
  <c r="H1100" i="5"/>
  <c r="X1100" i="5"/>
  <c r="R1100" i="5"/>
  <c r="H1036" i="5"/>
  <c r="X1036" i="5"/>
  <c r="R1036" i="5"/>
  <c r="X916" i="5"/>
  <c r="R916" i="5"/>
  <c r="H916" i="5"/>
  <c r="R898" i="5"/>
  <c r="H898" i="5"/>
  <c r="X898" i="5"/>
  <c r="R854" i="5"/>
  <c r="H854" i="5"/>
  <c r="X854" i="5"/>
  <c r="X847" i="5"/>
  <c r="R847" i="5"/>
  <c r="H847" i="5"/>
  <c r="H1033" i="5"/>
  <c r="X1033" i="5"/>
  <c r="R1033" i="5"/>
  <c r="H653" i="5"/>
  <c r="X653" i="5"/>
  <c r="R653" i="5"/>
  <c r="H621" i="5"/>
  <c r="X621" i="5"/>
  <c r="R621" i="5"/>
  <c r="H589" i="5"/>
  <c r="R589" i="5"/>
  <c r="T589" i="5"/>
  <c r="R579" i="5"/>
  <c r="H579" i="5"/>
  <c r="R567" i="5"/>
  <c r="H567" i="5"/>
  <c r="R551" i="5"/>
  <c r="H551" i="5"/>
  <c r="R513" i="5"/>
  <c r="H513" i="5"/>
  <c r="H470" i="5"/>
  <c r="R470" i="5"/>
  <c r="R451" i="5"/>
  <c r="H451" i="5"/>
  <c r="R505" i="5"/>
  <c r="H505" i="5"/>
  <c r="H453" i="5"/>
  <c r="R453" i="5"/>
  <c r="R525" i="5"/>
  <c r="H525" i="5"/>
  <c r="R493" i="5"/>
  <c r="H493" i="5"/>
  <c r="H450" i="5"/>
  <c r="R450" i="5"/>
  <c r="R362" i="5"/>
  <c r="H362" i="5"/>
  <c r="R326" i="5"/>
  <c r="R378" i="5"/>
  <c r="H378" i="5"/>
  <c r="R358" i="5"/>
  <c r="R339" i="5"/>
  <c r="R315" i="5"/>
  <c r="R294" i="5"/>
  <c r="R286" i="5"/>
  <c r="R278" i="5"/>
  <c r="R270" i="5"/>
  <c r="R262" i="5"/>
  <c r="R254" i="5"/>
  <c r="R247" i="5"/>
  <c r="R239" i="5"/>
  <c r="R231" i="5"/>
  <c r="R223" i="5"/>
  <c r="R131" i="5"/>
  <c r="R386" i="5"/>
  <c r="H386" i="5"/>
  <c r="R202" i="5"/>
  <c r="R116"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23" i="5"/>
  <c r="X2423" i="5"/>
  <c r="R2423" i="5"/>
  <c r="X2398" i="5"/>
  <c r="R2398" i="5"/>
  <c r="H2398" i="5"/>
  <c r="X2432" i="5"/>
  <c r="H2432" i="5"/>
  <c r="R2432" i="5"/>
  <c r="B27" i="6"/>
  <c r="G27" i="6" s="1"/>
  <c r="H2411" i="5"/>
  <c r="X2411" i="5"/>
  <c r="R2411" i="5"/>
  <c r="H2362" i="5"/>
  <c r="X2362" i="5"/>
  <c r="R2362" i="5"/>
  <c r="R2271" i="5"/>
  <c r="H2271" i="5"/>
  <c r="X2271" i="5"/>
  <c r="X2176" i="5"/>
  <c r="R2176" i="5"/>
  <c r="H2176" i="5"/>
  <c r="H2119" i="5"/>
  <c r="R2119" i="5"/>
  <c r="X2119" i="5"/>
  <c r="H2250" i="5"/>
  <c r="X2250" i="5"/>
  <c r="R2250" i="5"/>
  <c r="R2206" i="5"/>
  <c r="H2206" i="5"/>
  <c r="X2206" i="5"/>
  <c r="R2156" i="5"/>
  <c r="H2156" i="5"/>
  <c r="X2156" i="5"/>
  <c r="H2098" i="5"/>
  <c r="X2098" i="5"/>
  <c r="R2098" i="5"/>
  <c r="X2082" i="5"/>
  <c r="H2082" i="5"/>
  <c r="R2082" i="5"/>
  <c r="H2135" i="5"/>
  <c r="R2135" i="5"/>
  <c r="X2135" i="5"/>
  <c r="H2222" i="5"/>
  <c r="X2222" i="5"/>
  <c r="R2222" i="5"/>
  <c r="X2070" i="5"/>
  <c r="R2070" i="5"/>
  <c r="H2070" i="5"/>
  <c r="H2075" i="5"/>
  <c r="R2075" i="5"/>
  <c r="X2075" i="5"/>
  <c r="H2039" i="5"/>
  <c r="X2039" i="5"/>
  <c r="R2039" i="5"/>
  <c r="H2123" i="5"/>
  <c r="R2123" i="5"/>
  <c r="X2123" i="5"/>
  <c r="R2062" i="5"/>
  <c r="H2062" i="5"/>
  <c r="X2062" i="5"/>
  <c r="R2054" i="5"/>
  <c r="H2054" i="5"/>
  <c r="X2054" i="5"/>
  <c r="R2046" i="5"/>
  <c r="H2046" i="5"/>
  <c r="X2046" i="5"/>
  <c r="R2038" i="5"/>
  <c r="H2038" i="5"/>
  <c r="X2038" i="5"/>
  <c r="R2010" i="5"/>
  <c r="H2010" i="5"/>
  <c r="X2010" i="5"/>
  <c r="X1856" i="5"/>
  <c r="R1856" i="5"/>
  <c r="H1856" i="5"/>
  <c r="H1918" i="5"/>
  <c r="X1918" i="5"/>
  <c r="R1918" i="5"/>
  <c r="R1950" i="5"/>
  <c r="H1950" i="5"/>
  <c r="X1950" i="5"/>
  <c r="H1845" i="5"/>
  <c r="X1845" i="5"/>
  <c r="R1845" i="5"/>
  <c r="H2247" i="5"/>
  <c r="X2247" i="5"/>
  <c r="R2247" i="5"/>
  <c r="R2018" i="5"/>
  <c r="H2018" i="5"/>
  <c r="X2018" i="5"/>
  <c r="X1803" i="5"/>
  <c r="R1803" i="5"/>
  <c r="H1803" i="5"/>
  <c r="H1787" i="5"/>
  <c r="X1787" i="5"/>
  <c r="R1787" i="5"/>
  <c r="H1755" i="5"/>
  <c r="X1755" i="5"/>
  <c r="R1755" i="5"/>
  <c r="X2066" i="5"/>
  <c r="R2066" i="5"/>
  <c r="H2066" i="5"/>
  <c r="X1864" i="5"/>
  <c r="R1864" i="5"/>
  <c r="H1864" i="5"/>
  <c r="H1747" i="5"/>
  <c r="X1747" i="5"/>
  <c r="R1747" i="5"/>
  <c r="R1729" i="5"/>
  <c r="H1729" i="5"/>
  <c r="X1729" i="5"/>
  <c r="H1706" i="5"/>
  <c r="X1706" i="5"/>
  <c r="R1706" i="5"/>
  <c r="H1690" i="5"/>
  <c r="X1690" i="5"/>
  <c r="R1690" i="5"/>
  <c r="H1674" i="5"/>
  <c r="X1674" i="5"/>
  <c r="R1674" i="5"/>
  <c r="H1658" i="5"/>
  <c r="X1658" i="5"/>
  <c r="R1658" i="5"/>
  <c r="H1642" i="5"/>
  <c r="X1642" i="5"/>
  <c r="R1642" i="5"/>
  <c r="H1626" i="5"/>
  <c r="X1626" i="5"/>
  <c r="R1626" i="5"/>
  <c r="H1610" i="5"/>
  <c r="X1610" i="5"/>
  <c r="R1610" i="5"/>
  <c r="X1594" i="5"/>
  <c r="R1594" i="5"/>
  <c r="H1594" i="5"/>
  <c r="X1578" i="5"/>
  <c r="R1578" i="5"/>
  <c r="H1578" i="5"/>
  <c r="X1562" i="5"/>
  <c r="R1562" i="5"/>
  <c r="H1562" i="5"/>
  <c r="X1546" i="5"/>
  <c r="R1546" i="5"/>
  <c r="H1546" i="5"/>
  <c r="R1830" i="5"/>
  <c r="H1830" i="5"/>
  <c r="X1830" i="5"/>
  <c r="X1726" i="5"/>
  <c r="H1726" i="5"/>
  <c r="R1726" i="5"/>
  <c r="R1608" i="5"/>
  <c r="H1608" i="5"/>
  <c r="X1608" i="5"/>
  <c r="R1683" i="5"/>
  <c r="H1683" i="5"/>
  <c r="X1683" i="5"/>
  <c r="R1647" i="5"/>
  <c r="H1647" i="5"/>
  <c r="X1647" i="5"/>
  <c r="R1675" i="5"/>
  <c r="H1675" i="5"/>
  <c r="X1675" i="5"/>
  <c r="R1532" i="5"/>
  <c r="H1532" i="5"/>
  <c r="X1532" i="5"/>
  <c r="H1595" i="5"/>
  <c r="R1595" i="5"/>
  <c r="X1595" i="5"/>
  <c r="H1563" i="5"/>
  <c r="R1563" i="5"/>
  <c r="X1563" i="5"/>
  <c r="R1322" i="5"/>
  <c r="H1322" i="5"/>
  <c r="X1322" i="5"/>
  <c r="R1556" i="5"/>
  <c r="H1556" i="5"/>
  <c r="X1556" i="5"/>
  <c r="R1344" i="5"/>
  <c r="H1344" i="5"/>
  <c r="X1344" i="5"/>
  <c r="R1383" i="5"/>
  <c r="X1383" i="5"/>
  <c r="H1383" i="5"/>
  <c r="H1512" i="5"/>
  <c r="X1512" i="5"/>
  <c r="R1512" i="5"/>
  <c r="X1118" i="5"/>
  <c r="H1118" i="5"/>
  <c r="R1118" i="5"/>
  <c r="H1611" i="5"/>
  <c r="X1611" i="5"/>
  <c r="R1611" i="5"/>
  <c r="R1544" i="5"/>
  <c r="H1544" i="5"/>
  <c r="X1544" i="5"/>
  <c r="H1191" i="5"/>
  <c r="R1191" i="5"/>
  <c r="X1191" i="5"/>
  <c r="H1092" i="5"/>
  <c r="X1092" i="5"/>
  <c r="R1092" i="5"/>
  <c r="H1028" i="5"/>
  <c r="X1028" i="5"/>
  <c r="R1028" i="5"/>
  <c r="R1382" i="5"/>
  <c r="H1382" i="5"/>
  <c r="X1382" i="5"/>
  <c r="R1352" i="5"/>
  <c r="H1352" i="5"/>
  <c r="X1352" i="5"/>
  <c r="H1307" i="5"/>
  <c r="R1307" i="5"/>
  <c r="X1307" i="5"/>
  <c r="H1275" i="5"/>
  <c r="R1275" i="5"/>
  <c r="X1275" i="5"/>
  <c r="H1243" i="5"/>
  <c r="R1243" i="5"/>
  <c r="X1243" i="5"/>
  <c r="R1334" i="5"/>
  <c r="H1334" i="5"/>
  <c r="X1334" i="5"/>
  <c r="X1314" i="5"/>
  <c r="R1314" i="5"/>
  <c r="H1314" i="5"/>
  <c r="X1306" i="5"/>
  <c r="R1306" i="5"/>
  <c r="H1306" i="5"/>
  <c r="X1298" i="5"/>
  <c r="R1298" i="5"/>
  <c r="H1298" i="5"/>
  <c r="X1290" i="5"/>
  <c r="R1290" i="5"/>
  <c r="H1290" i="5"/>
  <c r="X1282" i="5"/>
  <c r="R1282" i="5"/>
  <c r="H1282" i="5"/>
  <c r="X1274" i="5"/>
  <c r="R1274" i="5"/>
  <c r="H1274" i="5"/>
  <c r="X1266" i="5"/>
  <c r="R1266" i="5"/>
  <c r="H1266" i="5"/>
  <c r="X1258" i="5"/>
  <c r="R1258" i="5"/>
  <c r="H1258" i="5"/>
  <c r="H996" i="5"/>
  <c r="X996" i="5"/>
  <c r="R996" i="5"/>
  <c r="H1215" i="5"/>
  <c r="R1215" i="5"/>
  <c r="X1215" i="5"/>
  <c r="X895" i="5"/>
  <c r="R895" i="5"/>
  <c r="H895" i="5"/>
  <c r="X884" i="5"/>
  <c r="R884" i="5"/>
  <c r="H884" i="5"/>
  <c r="H988" i="5"/>
  <c r="X988" i="5"/>
  <c r="R988" i="5"/>
  <c r="X879" i="5"/>
  <c r="R879" i="5"/>
  <c r="H879" i="5"/>
  <c r="H1017" i="5"/>
  <c r="X1017" i="5"/>
  <c r="R1017" i="5"/>
  <c r="H1065" i="5"/>
  <c r="X1065" i="5"/>
  <c r="R1065" i="5"/>
  <c r="X896" i="5"/>
  <c r="R896" i="5"/>
  <c r="H896" i="5"/>
  <c r="R842" i="5"/>
  <c r="H842" i="5"/>
  <c r="X842" i="5"/>
  <c r="X807" i="5"/>
  <c r="R807" i="5"/>
  <c r="H807" i="5"/>
  <c r="X852" i="5"/>
  <c r="R852" i="5"/>
  <c r="H852" i="5"/>
  <c r="X891" i="5"/>
  <c r="R891" i="5"/>
  <c r="H891" i="5"/>
  <c r="X679" i="5"/>
  <c r="R679" i="5"/>
  <c r="H679" i="5"/>
  <c r="H649" i="5"/>
  <c r="X649" i="5"/>
  <c r="R649" i="5"/>
  <c r="H617" i="5"/>
  <c r="X617" i="5"/>
  <c r="R617" i="5"/>
  <c r="H585" i="5"/>
  <c r="R585" i="5"/>
  <c r="T585" i="5"/>
  <c r="R575" i="5"/>
  <c r="H575" i="5"/>
  <c r="H561" i="5"/>
  <c r="R561" i="5"/>
  <c r="H518" i="5"/>
  <c r="R518" i="5"/>
  <c r="R521" i="5"/>
  <c r="H521" i="5"/>
  <c r="H522" i="5"/>
  <c r="R522" i="5"/>
  <c r="H506" i="5"/>
  <c r="R506" i="5"/>
  <c r="H490" i="5"/>
  <c r="R490" i="5"/>
  <c r="H474" i="5"/>
  <c r="R474" i="5"/>
  <c r="R382" i="5"/>
  <c r="H382" i="5"/>
  <c r="R346" i="5"/>
  <c r="R183" i="5"/>
  <c r="R319" i="5"/>
  <c r="R217" i="5"/>
  <c r="R175" i="5"/>
  <c r="G61" i="4"/>
  <c r="G31" i="4"/>
  <c r="G49" i="4"/>
  <c r="G43" i="4"/>
  <c r="G37" i="4"/>
  <c r="G67" i="4"/>
  <c r="G74" i="4"/>
  <c r="G55" i="4"/>
  <c r="X2406" i="5"/>
  <c r="R2406" i="5"/>
  <c r="H2406" i="5"/>
  <c r="R2380" i="5"/>
  <c r="X2380" i="5"/>
  <c r="H2380" i="5"/>
  <c r="H2315" i="5"/>
  <c r="X2315" i="5"/>
  <c r="R2315" i="5"/>
  <c r="H2311" i="5"/>
  <c r="X2311" i="5"/>
  <c r="R2311" i="5"/>
  <c r="H2276" i="5"/>
  <c r="X2276" i="5"/>
  <c r="R2276" i="5"/>
  <c r="X2274" i="5"/>
  <c r="R2274" i="5"/>
  <c r="H2274" i="5"/>
  <c r="H2107" i="5"/>
  <c r="X2107" i="5"/>
  <c r="R2107" i="5"/>
  <c r="R2265" i="5"/>
  <c r="H2265" i="5"/>
  <c r="X2265" i="5"/>
  <c r="H2083" i="5"/>
  <c r="R2083" i="5"/>
  <c r="X2083" i="5"/>
  <c r="R1942" i="5"/>
  <c r="H1942" i="5"/>
  <c r="X1942" i="5"/>
  <c r="X1821" i="5"/>
  <c r="R1821" i="5"/>
  <c r="H1821" i="5"/>
  <c r="R1954" i="5"/>
  <c r="H1954" i="5"/>
  <c r="X1954" i="5"/>
  <c r="X1872" i="5"/>
  <c r="R1872" i="5"/>
  <c r="H1872" i="5"/>
  <c r="H1780" i="5"/>
  <c r="X1780" i="5"/>
  <c r="R1780" i="5"/>
  <c r="H1772" i="5"/>
  <c r="X1772" i="5"/>
  <c r="R1772" i="5"/>
  <c r="H1764" i="5"/>
  <c r="X1764" i="5"/>
  <c r="R1764" i="5"/>
  <c r="H1710" i="5"/>
  <c r="X1710" i="5"/>
  <c r="R1710" i="5"/>
  <c r="H1678" i="5"/>
  <c r="X1678" i="5"/>
  <c r="R1678" i="5"/>
  <c r="H1630" i="5"/>
  <c r="X1630" i="5"/>
  <c r="R1630" i="5"/>
  <c r="X1598" i="5"/>
  <c r="R1598" i="5"/>
  <c r="H1598" i="5"/>
  <c r="X1566" i="5"/>
  <c r="R1566" i="5"/>
  <c r="H1566" i="5"/>
  <c r="R1643" i="5"/>
  <c r="H1643" i="5"/>
  <c r="X1643" i="5"/>
  <c r="R1663" i="5"/>
  <c r="H1663" i="5"/>
  <c r="X1663" i="5"/>
  <c r="H1555" i="5"/>
  <c r="R1555" i="5"/>
  <c r="X1555" i="5"/>
  <c r="R1469" i="5"/>
  <c r="H1469" i="5"/>
  <c r="X1469" i="5"/>
  <c r="H1440" i="5"/>
  <c r="X1440" i="5"/>
  <c r="R1440" i="5"/>
  <c r="H1516" i="5"/>
  <c r="X1516" i="5"/>
  <c r="R1516" i="5"/>
  <c r="R1596" i="5"/>
  <c r="H1596" i="5"/>
  <c r="X1596" i="5"/>
  <c r="H1445" i="5"/>
  <c r="R1445" i="5"/>
  <c r="X1445" i="5"/>
  <c r="H1219" i="5"/>
  <c r="X1219" i="5"/>
  <c r="R1219" i="5"/>
  <c r="H1155" i="5"/>
  <c r="X1155" i="5"/>
  <c r="R1155" i="5"/>
  <c r="R1485" i="5"/>
  <c r="H1485" i="5"/>
  <c r="X1485" i="5"/>
  <c r="R1370" i="5"/>
  <c r="H1370" i="5"/>
  <c r="X1370" i="5"/>
  <c r="R1580" i="5"/>
  <c r="H1580" i="5"/>
  <c r="X1580" i="5"/>
  <c r="X1158" i="5"/>
  <c r="R1158" i="5"/>
  <c r="H1158" i="5"/>
  <c r="H1076" i="5"/>
  <c r="X1076" i="5"/>
  <c r="R1076" i="5"/>
  <c r="H1012" i="5"/>
  <c r="X1012" i="5"/>
  <c r="R1012" i="5"/>
  <c r="R1391" i="5"/>
  <c r="X1391" i="5"/>
  <c r="H1391" i="5"/>
  <c r="H1315" i="5"/>
  <c r="R1315" i="5"/>
  <c r="X1315" i="5"/>
  <c r="H1283" i="5"/>
  <c r="R1283" i="5"/>
  <c r="X1283" i="5"/>
  <c r="H1251" i="5"/>
  <c r="R1251" i="5"/>
  <c r="X1251" i="5"/>
  <c r="X1186" i="5"/>
  <c r="H1186" i="5"/>
  <c r="R1186" i="5"/>
  <c r="H1112" i="5"/>
  <c r="X1112" i="5"/>
  <c r="R1112" i="5"/>
  <c r="H1080" i="5"/>
  <c r="X1080" i="5"/>
  <c r="R1080" i="5"/>
  <c r="H1048" i="5"/>
  <c r="X1048" i="5"/>
  <c r="R1048" i="5"/>
  <c r="R1572" i="5"/>
  <c r="H1572" i="5"/>
  <c r="X1572" i="5"/>
  <c r="R1368" i="5"/>
  <c r="H1368" i="5"/>
  <c r="X1368" i="5"/>
  <c r="X911" i="5"/>
  <c r="R911" i="5"/>
  <c r="H911" i="5"/>
  <c r="H1179" i="5"/>
  <c r="X1179" i="5"/>
  <c r="R1179" i="5"/>
  <c r="X956" i="5"/>
  <c r="R956" i="5"/>
  <c r="H956" i="5"/>
  <c r="R914" i="5"/>
  <c r="H914" i="5"/>
  <c r="X914" i="5"/>
  <c r="H969" i="5"/>
  <c r="X969" i="5"/>
  <c r="R969" i="5"/>
  <c r="X821" i="5"/>
  <c r="R821" i="5"/>
  <c r="H821" i="5"/>
  <c r="H641" i="5"/>
  <c r="X641" i="5"/>
  <c r="R641" i="5"/>
  <c r="X659" i="5"/>
  <c r="R659" i="5"/>
  <c r="H659" i="5"/>
  <c r="X643" i="5"/>
  <c r="R643" i="5"/>
  <c r="H643" i="5"/>
  <c r="X627" i="5"/>
  <c r="R627" i="5"/>
  <c r="H627" i="5"/>
  <c r="X611" i="5"/>
  <c r="R611" i="5"/>
  <c r="H611" i="5"/>
  <c r="R595" i="5"/>
  <c r="T595" i="5"/>
  <c r="H595" i="5"/>
  <c r="H486" i="5"/>
  <c r="R486" i="5"/>
  <c r="X2402" i="5"/>
  <c r="R2402" i="5"/>
  <c r="H2402" i="5"/>
  <c r="J2452" i="5"/>
  <c r="I2452" i="5"/>
  <c r="R2452" i="5"/>
  <c r="H2452" i="5"/>
  <c r="F2452" i="5"/>
  <c r="E2452" i="5"/>
  <c r="X2452" i="5" s="1"/>
  <c r="H2391" i="5"/>
  <c r="X2391" i="5"/>
  <c r="R2391" i="5"/>
  <c r="H2415" i="5"/>
  <c r="X2415" i="5"/>
  <c r="R2415" i="5"/>
  <c r="H2331" i="5"/>
  <c r="X2331" i="5"/>
  <c r="R2331" i="5"/>
  <c r="H2095" i="5"/>
  <c r="R2095" i="5"/>
  <c r="X2095" i="5"/>
  <c r="X1722" i="5"/>
  <c r="R1722" i="5"/>
  <c r="H1722" i="5"/>
  <c r="R1695" i="5"/>
  <c r="H1695" i="5"/>
  <c r="X1695" i="5"/>
  <c r="R1659" i="5"/>
  <c r="H1659" i="5"/>
  <c r="X1659" i="5"/>
  <c r="R1385" i="5"/>
  <c r="H1385" i="5"/>
  <c r="X1385" i="5"/>
  <c r="H1279" i="5"/>
  <c r="R1279" i="5"/>
  <c r="X1279" i="5"/>
  <c r="X948" i="5"/>
  <c r="R948" i="5"/>
  <c r="H948" i="5"/>
  <c r="X944" i="5"/>
  <c r="R944" i="5"/>
  <c r="H944" i="5"/>
  <c r="X868" i="5"/>
  <c r="R868" i="5"/>
  <c r="H868" i="5"/>
  <c r="H661" i="5"/>
  <c r="X661" i="5"/>
  <c r="R661" i="5"/>
  <c r="H629" i="5"/>
  <c r="X629" i="5"/>
  <c r="R629" i="5"/>
  <c r="H502" i="5"/>
  <c r="R502" i="5"/>
  <c r="R477" i="5"/>
  <c r="H477" i="5"/>
  <c r="R426" i="5"/>
  <c r="H426" i="5"/>
  <c r="R394" i="5"/>
  <c r="H394" i="5"/>
  <c r="R213" i="5"/>
  <c r="R119" i="5"/>
  <c r="R139" i="5"/>
  <c r="R190" i="5"/>
  <c r="A25" i="6"/>
  <c r="B57" i="4"/>
  <c r="A40" i="6" s="1"/>
  <c r="B51" i="4"/>
  <c r="A35" i="6" s="1"/>
  <c r="B69" i="4"/>
  <c r="A50" i="6" s="1"/>
  <c r="B63" i="4"/>
  <c r="A45" i="6" s="1"/>
  <c r="F67" i="6"/>
  <c r="F31" i="6"/>
  <c r="F46" i="6"/>
  <c r="F41" i="6"/>
  <c r="H41" i="6" s="1"/>
  <c r="D41" i="6" s="1"/>
  <c r="F36" i="6"/>
  <c r="H36" i="6" s="1"/>
  <c r="D36" i="6" s="1"/>
  <c r="F51" i="6"/>
  <c r="H51" i="6" s="1"/>
  <c r="D51" i="6" s="1"/>
  <c r="J2463" i="5"/>
  <c r="I2463" i="5"/>
  <c r="E2463" i="5"/>
  <c r="X2463" i="5" s="1"/>
  <c r="R2463" i="5"/>
  <c r="H2463" i="5"/>
  <c r="G2463" i="5"/>
  <c r="F2463" i="5"/>
  <c r="F45" i="6"/>
  <c r="H45" i="6" s="1"/>
  <c r="D45" i="6" s="1"/>
  <c r="F66" i="6"/>
  <c r="F50" i="6"/>
  <c r="H50" i="6" s="1"/>
  <c r="D50" i="6" s="1"/>
  <c r="F30" i="6"/>
  <c r="H25" i="6"/>
  <c r="F35" i="6"/>
  <c r="F40" i="6"/>
  <c r="X2394" i="5"/>
  <c r="R2394" i="5"/>
  <c r="H2394" i="5"/>
  <c r="J2475" i="5"/>
  <c r="I2475" i="5"/>
  <c r="H2475" i="5"/>
  <c r="F2475" i="5"/>
  <c r="E2475" i="5"/>
  <c r="X2475" i="5" s="1"/>
  <c r="R2475" i="5"/>
  <c r="G2452" i="5"/>
  <c r="H2387" i="5"/>
  <c r="R2387" i="5"/>
  <c r="X2387" i="5"/>
  <c r="H2371" i="5"/>
  <c r="R2371" i="5"/>
  <c r="X2371" i="5"/>
  <c r="R2388" i="5"/>
  <c r="H2388" i="5"/>
  <c r="X2388" i="5"/>
  <c r="X2382" i="5"/>
  <c r="R2382" i="5"/>
  <c r="H2382" i="5"/>
  <c r="H2354" i="5"/>
  <c r="X2354" i="5"/>
  <c r="R2354" i="5"/>
  <c r="F2454" i="5"/>
  <c r="E2454" i="5"/>
  <c r="X2454" i="5" s="1"/>
  <c r="R2454" i="5"/>
  <c r="J2454" i="5"/>
  <c r="I2454" i="5"/>
  <c r="H2454" i="5"/>
  <c r="H2323" i="5"/>
  <c r="X2323" i="5"/>
  <c r="R2323" i="5"/>
  <c r="X2299" i="5"/>
  <c r="R2299" i="5"/>
  <c r="H2299" i="5"/>
  <c r="R2408" i="5"/>
  <c r="H2408" i="5"/>
  <c r="X2408" i="5"/>
  <c r="H2328" i="5"/>
  <c r="X2328" i="5"/>
  <c r="R2328" i="5"/>
  <c r="H2260" i="5"/>
  <c r="R2260" i="5"/>
  <c r="X2260" i="5"/>
  <c r="H2246" i="5"/>
  <c r="X2246" i="5"/>
  <c r="R2246" i="5"/>
  <c r="H2115" i="5"/>
  <c r="X2115" i="5"/>
  <c r="R2115" i="5"/>
  <c r="H2103" i="5"/>
  <c r="X2103" i="5"/>
  <c r="R2103" i="5"/>
  <c r="R2120" i="5"/>
  <c r="H2120" i="5"/>
  <c r="X2120" i="5"/>
  <c r="X2034" i="5"/>
  <c r="R2034" i="5"/>
  <c r="H2034" i="5"/>
  <c r="H2203" i="5"/>
  <c r="X2203" i="5"/>
  <c r="R2203" i="5"/>
  <c r="H2087" i="5"/>
  <c r="R2087" i="5"/>
  <c r="X2087" i="5"/>
  <c r="R2060" i="5"/>
  <c r="H2060" i="5"/>
  <c r="X2060" i="5"/>
  <c r="R2132" i="5"/>
  <c r="H2132" i="5"/>
  <c r="X2132" i="5"/>
  <c r="R1990" i="5"/>
  <c r="H1990" i="5"/>
  <c r="X1990" i="5"/>
  <c r="X1852" i="5"/>
  <c r="R1852" i="5"/>
  <c r="H1852" i="5"/>
  <c r="R1970" i="5"/>
  <c r="H1970" i="5"/>
  <c r="X1970" i="5"/>
  <c r="R1938" i="5"/>
  <c r="H1938" i="5"/>
  <c r="X1938" i="5"/>
  <c r="X1801" i="5"/>
  <c r="R1801" i="5"/>
  <c r="H1801" i="5"/>
  <c r="H1783" i="5"/>
  <c r="X1783" i="5"/>
  <c r="R1783" i="5"/>
  <c r="H1934" i="5"/>
  <c r="R1934" i="5"/>
  <c r="X1934" i="5"/>
  <c r="H1922" i="5"/>
  <c r="R1922" i="5"/>
  <c r="X1922" i="5"/>
  <c r="X1796" i="5"/>
  <c r="H1796" i="5"/>
  <c r="R1796" i="5"/>
  <c r="H1739" i="5"/>
  <c r="X1739" i="5"/>
  <c r="R1739" i="5"/>
  <c r="R1723" i="5"/>
  <c r="H1723" i="5"/>
  <c r="X1723" i="5"/>
  <c r="X1728" i="5"/>
  <c r="R1728" i="5"/>
  <c r="H1728" i="5"/>
  <c r="R1635" i="5"/>
  <c r="H1635" i="5"/>
  <c r="X1635" i="5"/>
  <c r="X1393" i="5"/>
  <c r="R1393" i="5"/>
  <c r="H1393" i="5"/>
  <c r="H1405" i="5"/>
  <c r="R1405" i="5"/>
  <c r="X1405" i="5"/>
  <c r="H1389" i="5"/>
  <c r="R1389" i="5"/>
  <c r="X1389" i="5"/>
  <c r="H1583" i="5"/>
  <c r="R1583" i="5"/>
  <c r="X1583" i="5"/>
  <c r="H1551" i="5"/>
  <c r="R1551" i="5"/>
  <c r="X1551" i="5"/>
  <c r="R1703" i="5"/>
  <c r="H1703" i="5"/>
  <c r="X1703" i="5"/>
  <c r="R1358" i="5"/>
  <c r="X1358" i="5"/>
  <c r="H1358" i="5"/>
  <c r="H1359" i="5"/>
  <c r="X1359" i="5"/>
  <c r="R1359" i="5"/>
  <c r="H1528" i="5"/>
  <c r="X1528" i="5"/>
  <c r="R1528" i="5"/>
  <c r="H1227" i="5"/>
  <c r="R1227" i="5"/>
  <c r="X1227" i="5"/>
  <c r="H1195" i="5"/>
  <c r="R1195" i="5"/>
  <c r="X1195" i="5"/>
  <c r="H1163" i="5"/>
  <c r="R1163" i="5"/>
  <c r="X1163" i="5"/>
  <c r="R1592" i="5"/>
  <c r="H1592" i="5"/>
  <c r="X1592" i="5"/>
  <c r="R1505" i="5"/>
  <c r="H1505" i="5"/>
  <c r="X1505" i="5"/>
  <c r="R1564" i="5"/>
  <c r="H1564" i="5"/>
  <c r="X1564" i="5"/>
  <c r="H1420" i="5"/>
  <c r="X1420" i="5"/>
  <c r="R1420" i="5"/>
  <c r="X1212" i="5"/>
  <c r="R1212" i="5"/>
  <c r="H1212" i="5"/>
  <c r="X1180" i="5"/>
  <c r="R1180" i="5"/>
  <c r="H1180" i="5"/>
  <c r="X1148" i="5"/>
  <c r="R1148" i="5"/>
  <c r="H1148" i="5"/>
  <c r="H1199" i="5"/>
  <c r="X1199" i="5"/>
  <c r="R1199" i="5"/>
  <c r="R1362" i="5"/>
  <c r="H1362" i="5"/>
  <c r="X1362" i="5"/>
  <c r="X1130" i="5"/>
  <c r="H1130" i="5"/>
  <c r="R1130" i="5"/>
  <c r="R1548" i="5"/>
  <c r="H1548" i="5"/>
  <c r="X1548" i="5"/>
  <c r="H1480" i="5"/>
  <c r="X1480" i="5"/>
  <c r="R1480" i="5"/>
  <c r="H1108" i="5"/>
  <c r="X1108" i="5"/>
  <c r="R1108" i="5"/>
  <c r="H1303" i="5"/>
  <c r="R1303" i="5"/>
  <c r="X1303" i="5"/>
  <c r="H1271" i="5"/>
  <c r="R1271" i="5"/>
  <c r="X1271" i="5"/>
  <c r="H1239" i="5"/>
  <c r="R1239" i="5"/>
  <c r="X1239" i="5"/>
  <c r="R1631" i="5"/>
  <c r="H1631" i="5"/>
  <c r="X1631" i="5"/>
  <c r="X1178" i="5"/>
  <c r="R1178" i="5"/>
  <c r="H1178" i="5"/>
  <c r="X1210" i="5"/>
  <c r="R1210" i="5"/>
  <c r="H1210" i="5"/>
  <c r="H1072" i="5"/>
  <c r="X1072" i="5"/>
  <c r="R1072" i="5"/>
  <c r="H1008" i="5"/>
  <c r="X1008" i="5"/>
  <c r="R1008" i="5"/>
  <c r="X1190" i="5"/>
  <c r="R1190" i="5"/>
  <c r="H1190" i="5"/>
  <c r="H1068" i="5"/>
  <c r="X1068" i="5"/>
  <c r="R1068" i="5"/>
  <c r="X1250" i="5"/>
  <c r="R1250" i="5"/>
  <c r="H1250" i="5"/>
  <c r="X952" i="5"/>
  <c r="R952" i="5"/>
  <c r="H952" i="5"/>
  <c r="H973" i="5"/>
  <c r="X973" i="5"/>
  <c r="R973" i="5"/>
  <c r="H1049" i="5"/>
  <c r="X1049" i="5"/>
  <c r="R1049" i="5"/>
  <c r="R850" i="5"/>
  <c r="H850" i="5"/>
  <c r="X850" i="5"/>
  <c r="X843" i="5"/>
  <c r="R843" i="5"/>
  <c r="H843" i="5"/>
  <c r="H964" i="5"/>
  <c r="X964" i="5"/>
  <c r="R964" i="5"/>
  <c r="X863" i="5"/>
  <c r="R863" i="5"/>
  <c r="H863" i="5"/>
  <c r="H637" i="5"/>
  <c r="X637" i="5"/>
  <c r="R637" i="5"/>
  <c r="H605" i="5"/>
  <c r="X605" i="5"/>
  <c r="R605" i="5"/>
  <c r="R559" i="5"/>
  <c r="H559" i="5"/>
  <c r="R529" i="5"/>
  <c r="H529" i="5"/>
  <c r="R457" i="5"/>
  <c r="H457" i="5"/>
  <c r="R501" i="5"/>
  <c r="H501" i="5"/>
  <c r="R459" i="5"/>
  <c r="H459" i="5"/>
  <c r="R509" i="5"/>
  <c r="H509" i="5"/>
  <c r="R461" i="5"/>
  <c r="H461" i="5"/>
  <c r="H569" i="5"/>
  <c r="R569" i="5"/>
  <c r="R330" i="5"/>
  <c r="R350" i="5"/>
  <c r="R374" i="5"/>
  <c r="H374" i="5"/>
  <c r="R370" i="5"/>
  <c r="H370" i="5"/>
  <c r="R351" i="5"/>
  <c r="R290" i="5"/>
  <c r="R282" i="5"/>
  <c r="R274" i="5"/>
  <c r="R266" i="5"/>
  <c r="R258" i="5"/>
  <c r="R250" i="5"/>
  <c r="R243" i="5"/>
  <c r="R235" i="5"/>
  <c r="R227" i="5"/>
  <c r="R220" i="5"/>
  <c r="R366" i="5"/>
  <c r="H366" i="5"/>
  <c r="T366" i="5"/>
  <c r="R343" i="5"/>
  <c r="R194" i="5"/>
  <c r="R206" i="5"/>
  <c r="R143" i="5"/>
  <c r="A24" i="6"/>
  <c r="B68" i="4"/>
  <c r="A49" i="6" s="1"/>
  <c r="B62" i="4"/>
  <c r="A44" i="6" s="1"/>
  <c r="B50" i="4"/>
  <c r="A34" i="6" s="1"/>
  <c r="B56" i="4"/>
  <c r="A39" i="6" s="1"/>
  <c r="J2471" i="5"/>
  <c r="I2471" i="5"/>
  <c r="E2471" i="5"/>
  <c r="X2471" i="5" s="1"/>
  <c r="R2471" i="5"/>
  <c r="H2471" i="5"/>
  <c r="G2471" i="5"/>
  <c r="F2471" i="5"/>
  <c r="H2451" i="5"/>
  <c r="R2451" i="5"/>
  <c r="J2451" i="5"/>
  <c r="I2451" i="5"/>
  <c r="F2451" i="5"/>
  <c r="E2451" i="5"/>
  <c r="X2451" i="5" s="1"/>
  <c r="D64" i="6"/>
  <c r="C64" i="6"/>
  <c r="J2484" i="5"/>
  <c r="I2484" i="5"/>
  <c r="H2484" i="5"/>
  <c r="R2484" i="5"/>
  <c r="F2484" i="5"/>
  <c r="E2484" i="5"/>
  <c r="H2403" i="5"/>
  <c r="X2403" i="5"/>
  <c r="R2403" i="5"/>
  <c r="H2253" i="5"/>
  <c r="X2253" i="5"/>
  <c r="R2253" i="5"/>
  <c r="H2243" i="5"/>
  <c r="X2243" i="5"/>
  <c r="R2243" i="5"/>
  <c r="R2210" i="5"/>
  <c r="H2210" i="5"/>
  <c r="X2210" i="5"/>
  <c r="R2198" i="5"/>
  <c r="H2198" i="5"/>
  <c r="X2198" i="5"/>
  <c r="H2111" i="5"/>
  <c r="X2111" i="5"/>
  <c r="R2111" i="5"/>
  <c r="X2086" i="5"/>
  <c r="H2086" i="5"/>
  <c r="R2086" i="5"/>
  <c r="R1978" i="5"/>
  <c r="H1978" i="5"/>
  <c r="X1978" i="5"/>
  <c r="H1849" i="5"/>
  <c r="X1849" i="5"/>
  <c r="R1849" i="5"/>
  <c r="H1926" i="5"/>
  <c r="R1926" i="5"/>
  <c r="X1926" i="5"/>
  <c r="R2006" i="5"/>
  <c r="H2006" i="5"/>
  <c r="X2006" i="5"/>
  <c r="X1888" i="5"/>
  <c r="R1888" i="5"/>
  <c r="H1888" i="5"/>
  <c r="H1763" i="5"/>
  <c r="X1763" i="5"/>
  <c r="R1763" i="5"/>
  <c r="H1805" i="5"/>
  <c r="X1805" i="5"/>
  <c r="R1805" i="5"/>
  <c r="H1894" i="5"/>
  <c r="R1894" i="5"/>
  <c r="X1894" i="5"/>
  <c r="H1788" i="5"/>
  <c r="X1788" i="5"/>
  <c r="R1788" i="5"/>
  <c r="H1784" i="5"/>
  <c r="X1784" i="5"/>
  <c r="R1784" i="5"/>
  <c r="H1776" i="5"/>
  <c r="X1776" i="5"/>
  <c r="R1776" i="5"/>
  <c r="H1768" i="5"/>
  <c r="X1768" i="5"/>
  <c r="R1768" i="5"/>
  <c r="H1760" i="5"/>
  <c r="X1760" i="5"/>
  <c r="R1760" i="5"/>
  <c r="H1694" i="5"/>
  <c r="X1694" i="5"/>
  <c r="R1694" i="5"/>
  <c r="H1662" i="5"/>
  <c r="X1662" i="5"/>
  <c r="R1662" i="5"/>
  <c r="H1646" i="5"/>
  <c r="X1646" i="5"/>
  <c r="R1646" i="5"/>
  <c r="H1614" i="5"/>
  <c r="X1614" i="5"/>
  <c r="R1614" i="5"/>
  <c r="X1582" i="5"/>
  <c r="R1582" i="5"/>
  <c r="H1582" i="5"/>
  <c r="X1550" i="5"/>
  <c r="R1550" i="5"/>
  <c r="H1550" i="5"/>
  <c r="R1846" i="5"/>
  <c r="H1846" i="5"/>
  <c r="X1846" i="5"/>
  <c r="H1756" i="5"/>
  <c r="X1756" i="5"/>
  <c r="R1756" i="5"/>
  <c r="H1587" i="5"/>
  <c r="R1587" i="5"/>
  <c r="X1587" i="5"/>
  <c r="H1520" i="5"/>
  <c r="X1520" i="5"/>
  <c r="R1520" i="5"/>
  <c r="H1375" i="5"/>
  <c r="X1375" i="5"/>
  <c r="R1375" i="5"/>
  <c r="H1187" i="5"/>
  <c r="X1187" i="5"/>
  <c r="R1187" i="5"/>
  <c r="R1360" i="5"/>
  <c r="H1360" i="5"/>
  <c r="X1360" i="5"/>
  <c r="X1218" i="5"/>
  <c r="H1218" i="5"/>
  <c r="R1218" i="5"/>
  <c r="H1096" i="5"/>
  <c r="X1096" i="5"/>
  <c r="R1096" i="5"/>
  <c r="H1064" i="5"/>
  <c r="X1064" i="5"/>
  <c r="R1064" i="5"/>
  <c r="H1032" i="5"/>
  <c r="X1032" i="5"/>
  <c r="R1032" i="5"/>
  <c r="H1016" i="5"/>
  <c r="X1016" i="5"/>
  <c r="R1016" i="5"/>
  <c r="R1473" i="5"/>
  <c r="H1473" i="5"/>
  <c r="X1473" i="5"/>
  <c r="X900" i="5"/>
  <c r="R900" i="5"/>
  <c r="H900" i="5"/>
  <c r="X940" i="5"/>
  <c r="R940" i="5"/>
  <c r="H940" i="5"/>
  <c r="X855" i="5"/>
  <c r="R855" i="5"/>
  <c r="H855" i="5"/>
  <c r="R858" i="5"/>
  <c r="H858" i="5"/>
  <c r="X858" i="5"/>
  <c r="X837" i="5"/>
  <c r="R837" i="5"/>
  <c r="H837" i="5"/>
  <c r="H802" i="5"/>
  <c r="X802" i="5"/>
  <c r="R802" i="5"/>
  <c r="H609" i="5"/>
  <c r="X609" i="5"/>
  <c r="R609" i="5"/>
  <c r="X671" i="5"/>
  <c r="R671" i="5"/>
  <c r="H671" i="5"/>
  <c r="X651" i="5"/>
  <c r="R651" i="5"/>
  <c r="H651" i="5"/>
  <c r="X635" i="5"/>
  <c r="R635" i="5"/>
  <c r="H635" i="5"/>
  <c r="X619" i="5"/>
  <c r="R619" i="5"/>
  <c r="H619" i="5"/>
  <c r="X603" i="5"/>
  <c r="R603" i="5"/>
  <c r="H603" i="5"/>
  <c r="R587" i="5"/>
  <c r="T587" i="5"/>
  <c r="H587" i="5"/>
  <c r="H549" i="5"/>
  <c r="R549" i="5"/>
  <c r="R485" i="5"/>
  <c r="H485" i="5"/>
  <c r="H541" i="5"/>
  <c r="R541" i="5"/>
  <c r="R446" i="5"/>
  <c r="H446" i="5"/>
  <c r="R444" i="5"/>
  <c r="H444" i="5"/>
  <c r="R359" i="5"/>
  <c r="R123" i="5"/>
  <c r="A27" i="6"/>
  <c r="B53" i="4"/>
  <c r="A37" i="6" s="1"/>
  <c r="B65" i="4"/>
  <c r="A47" i="6" s="1"/>
  <c r="B71" i="4"/>
  <c r="A52" i="6" s="1"/>
  <c r="B59" i="4"/>
  <c r="A42" i="6" s="1"/>
  <c r="H2447" i="5"/>
  <c r="I2447" i="5"/>
  <c r="F2447" i="5"/>
  <c r="E2447" i="5"/>
  <c r="X2447" i="5" s="1"/>
  <c r="R2447" i="5"/>
  <c r="J2447" i="5"/>
  <c r="F42" i="6"/>
  <c r="H42" i="6" s="1"/>
  <c r="D42" i="6" s="1"/>
  <c r="H27" i="6"/>
  <c r="F68" i="6"/>
  <c r="F32" i="6"/>
  <c r="F52" i="6"/>
  <c r="H52" i="6" s="1"/>
  <c r="D52" i="6" s="1"/>
  <c r="F47" i="6"/>
  <c r="F37" i="6"/>
  <c r="H37" i="6" s="1"/>
  <c r="D37" i="6" s="1"/>
  <c r="X2307" i="5"/>
  <c r="R2307" i="5"/>
  <c r="H2307" i="5"/>
  <c r="H2284" i="5"/>
  <c r="X2284" i="5"/>
  <c r="R2284" i="5"/>
  <c r="R2152" i="5"/>
  <c r="H2152" i="5"/>
  <c r="X2152" i="5"/>
  <c r="X2058" i="5"/>
  <c r="R2058" i="5"/>
  <c r="H2058" i="5"/>
  <c r="R2044" i="5"/>
  <c r="H2044" i="5"/>
  <c r="X2044" i="5"/>
  <c r="R2072" i="5"/>
  <c r="H2072" i="5"/>
  <c r="X2072" i="5"/>
  <c r="R2026" i="5"/>
  <c r="H2026" i="5"/>
  <c r="X2026" i="5"/>
  <c r="R1806" i="5"/>
  <c r="X1806" i="5"/>
  <c r="H1806" i="5"/>
  <c r="H1825" i="5"/>
  <c r="X1825" i="5"/>
  <c r="R1825" i="5"/>
  <c r="H1759" i="5"/>
  <c r="X1759" i="5"/>
  <c r="R1759" i="5"/>
  <c r="R1687" i="5"/>
  <c r="H1687" i="5"/>
  <c r="X1687" i="5"/>
  <c r="R1711" i="5"/>
  <c r="H1711" i="5"/>
  <c r="X1711" i="5"/>
  <c r="H1575" i="5"/>
  <c r="R1575" i="5"/>
  <c r="X1575" i="5"/>
  <c r="H1543" i="5"/>
  <c r="R1543" i="5"/>
  <c r="X1543" i="5"/>
  <c r="R1332" i="5"/>
  <c r="X1332" i="5"/>
  <c r="H1332" i="5"/>
  <c r="R1354" i="5"/>
  <c r="H1354" i="5"/>
  <c r="X1354" i="5"/>
  <c r="H1457" i="5"/>
  <c r="X1457" i="5"/>
  <c r="R1457" i="5"/>
  <c r="H1384" i="5"/>
  <c r="X1384" i="5"/>
  <c r="R1384" i="5"/>
  <c r="H1311" i="5"/>
  <c r="R1311" i="5"/>
  <c r="X1311" i="5"/>
  <c r="H1056" i="5"/>
  <c r="X1056" i="5"/>
  <c r="R1056" i="5"/>
  <c r="H992" i="5"/>
  <c r="X992" i="5"/>
  <c r="R992" i="5"/>
  <c r="H1084" i="5"/>
  <c r="X1084" i="5"/>
  <c r="R1084" i="5"/>
  <c r="H1001" i="5"/>
  <c r="X1001" i="5"/>
  <c r="R1001" i="5"/>
  <c r="H1113" i="5"/>
  <c r="X1113" i="5"/>
  <c r="R1113" i="5"/>
  <c r="H1097" i="5"/>
  <c r="X1097" i="5"/>
  <c r="R1097" i="5"/>
  <c r="X825" i="5"/>
  <c r="R825" i="5"/>
  <c r="H825" i="5"/>
  <c r="R563" i="5"/>
  <c r="H563" i="5"/>
  <c r="R449" i="5"/>
  <c r="H449" i="5"/>
  <c r="H545" i="5"/>
  <c r="R545" i="5"/>
  <c r="H533" i="5"/>
  <c r="R533" i="5"/>
  <c r="R473" i="5"/>
  <c r="H473" i="5"/>
  <c r="R418" i="5"/>
  <c r="H418" i="5"/>
  <c r="R410" i="5"/>
  <c r="H410" i="5"/>
  <c r="R354" i="5"/>
  <c r="R342" i="5"/>
  <c r="A15" i="6"/>
  <c r="B33" i="4"/>
  <c r="A20" i="6" s="1"/>
  <c r="X2390" i="5"/>
  <c r="H2390" i="5"/>
  <c r="R2390" i="5"/>
  <c r="R2424" i="5"/>
  <c r="X2424" i="5"/>
  <c r="H2424" i="5"/>
  <c r="H22" i="6"/>
  <c r="K68" i="6" s="1"/>
  <c r="F2469" i="5"/>
  <c r="E2469" i="5"/>
  <c r="X2469" i="5" s="1"/>
  <c r="R2469" i="5"/>
  <c r="J2469" i="5"/>
  <c r="I2469" i="5"/>
  <c r="H2469" i="5"/>
  <c r="H2428" i="5"/>
  <c r="R2428" i="5"/>
  <c r="X2428" i="5"/>
  <c r="H2346" i="5"/>
  <c r="X2346" i="5"/>
  <c r="R2346" i="5"/>
  <c r="R2400" i="5"/>
  <c r="H2400" i="5"/>
  <c r="X2400" i="5"/>
  <c r="R2412" i="5"/>
  <c r="H2412" i="5"/>
  <c r="X2412" i="5"/>
  <c r="H2395" i="5"/>
  <c r="X2395" i="5"/>
  <c r="R2395" i="5"/>
  <c r="H2316" i="5"/>
  <c r="R2316" i="5"/>
  <c r="X2316" i="5"/>
  <c r="H2320" i="5"/>
  <c r="X2320" i="5"/>
  <c r="R2320" i="5"/>
  <c r="H2280" i="5"/>
  <c r="R2280" i="5"/>
  <c r="X2280" i="5"/>
  <c r="H2230" i="5"/>
  <c r="X2230" i="5"/>
  <c r="R2230" i="5"/>
  <c r="X2192" i="5"/>
  <c r="R2192" i="5"/>
  <c r="H2192" i="5"/>
  <c r="X2282" i="5"/>
  <c r="R2282" i="5"/>
  <c r="H2282" i="5"/>
  <c r="H2288" i="5"/>
  <c r="R2288" i="5"/>
  <c r="X2288" i="5"/>
  <c r="H2218" i="5"/>
  <c r="X2218" i="5"/>
  <c r="R2218" i="5"/>
  <c r="H2226" i="5"/>
  <c r="X2226" i="5"/>
  <c r="R2226" i="5"/>
  <c r="R2124" i="5"/>
  <c r="H2124" i="5"/>
  <c r="X2124" i="5"/>
  <c r="H2108" i="5"/>
  <c r="X2108" i="5"/>
  <c r="R2108" i="5"/>
  <c r="X2094" i="5"/>
  <c r="H2094" i="5"/>
  <c r="R2094" i="5"/>
  <c r="X2078" i="5"/>
  <c r="H2078" i="5"/>
  <c r="R2078" i="5"/>
  <c r="H2219" i="5"/>
  <c r="X2219" i="5"/>
  <c r="R2219" i="5"/>
  <c r="X2262" i="5"/>
  <c r="H2262" i="5"/>
  <c r="R2262" i="5"/>
  <c r="H2055" i="5"/>
  <c r="X2055" i="5"/>
  <c r="R2055" i="5"/>
  <c r="R2036" i="5"/>
  <c r="H2036" i="5"/>
  <c r="X2036" i="5"/>
  <c r="X1848" i="5"/>
  <c r="R1848" i="5"/>
  <c r="H1848" i="5"/>
  <c r="R2014" i="5"/>
  <c r="H2014" i="5"/>
  <c r="X2014" i="5"/>
  <c r="H1841" i="5"/>
  <c r="R1841" i="5"/>
  <c r="X1841" i="5"/>
  <c r="R1994" i="5"/>
  <c r="H1994" i="5"/>
  <c r="X1994" i="5"/>
  <c r="R1974" i="5"/>
  <c r="H1974" i="5"/>
  <c r="X1974" i="5"/>
  <c r="R1850" i="5"/>
  <c r="H1850" i="5"/>
  <c r="X1850" i="5"/>
  <c r="R1854" i="5"/>
  <c r="H1854" i="5"/>
  <c r="X1854" i="5"/>
  <c r="R1838" i="5"/>
  <c r="H1838" i="5"/>
  <c r="X1838" i="5"/>
  <c r="H1779" i="5"/>
  <c r="X1779" i="5"/>
  <c r="R1779" i="5"/>
  <c r="X1815" i="5"/>
  <c r="R1815" i="5"/>
  <c r="H1815" i="5"/>
  <c r="R1717" i="5"/>
  <c r="H1717" i="5"/>
  <c r="X1717" i="5"/>
  <c r="H1702" i="5"/>
  <c r="X1702" i="5"/>
  <c r="R1702" i="5"/>
  <c r="H1686" i="5"/>
  <c r="X1686" i="5"/>
  <c r="R1686" i="5"/>
  <c r="H1670" i="5"/>
  <c r="X1670" i="5"/>
  <c r="R1670" i="5"/>
  <c r="H1654" i="5"/>
  <c r="X1654" i="5"/>
  <c r="R1654" i="5"/>
  <c r="H1638" i="5"/>
  <c r="X1638" i="5"/>
  <c r="R1638" i="5"/>
  <c r="H1622" i="5"/>
  <c r="X1622" i="5"/>
  <c r="R1622" i="5"/>
  <c r="X1606" i="5"/>
  <c r="R1606" i="5"/>
  <c r="H1606" i="5"/>
  <c r="X1590" i="5"/>
  <c r="R1590" i="5"/>
  <c r="H1590" i="5"/>
  <c r="X1574" i="5"/>
  <c r="R1574" i="5"/>
  <c r="H1574" i="5"/>
  <c r="X1558" i="5"/>
  <c r="R1558" i="5"/>
  <c r="H1558" i="5"/>
  <c r="X1542" i="5"/>
  <c r="R1542" i="5"/>
  <c r="H1542" i="5"/>
  <c r="R1915" i="5"/>
  <c r="H1915" i="5"/>
  <c r="X1915" i="5"/>
  <c r="H1743" i="5"/>
  <c r="X1743" i="5"/>
  <c r="R1743" i="5"/>
  <c r="X1823" i="5"/>
  <c r="R1823" i="5"/>
  <c r="H1823" i="5"/>
  <c r="R1691" i="5"/>
  <c r="H1691" i="5"/>
  <c r="X1691" i="5"/>
  <c r="R1619" i="5"/>
  <c r="H1619" i="5"/>
  <c r="X1619" i="5"/>
  <c r="X1819" i="5"/>
  <c r="R1819" i="5"/>
  <c r="H1819" i="5"/>
  <c r="R1707" i="5"/>
  <c r="H1707" i="5"/>
  <c r="X1707" i="5"/>
  <c r="X1816" i="5"/>
  <c r="R1816" i="5"/>
  <c r="H1816" i="5"/>
  <c r="H1531" i="5"/>
  <c r="R1531" i="5"/>
  <c r="X1531" i="5"/>
  <c r="R1794" i="5"/>
  <c r="H1794" i="5"/>
  <c r="X1794" i="5"/>
  <c r="H1413" i="5"/>
  <c r="R1413" i="5"/>
  <c r="X1413" i="5"/>
  <c r="H1603" i="5"/>
  <c r="R1603" i="5"/>
  <c r="X1603" i="5"/>
  <c r="H1571" i="5"/>
  <c r="R1571" i="5"/>
  <c r="X1571" i="5"/>
  <c r="H1539" i="5"/>
  <c r="R1539" i="5"/>
  <c r="X1539" i="5"/>
  <c r="R1517" i="5"/>
  <c r="H1517" i="5"/>
  <c r="X1517" i="5"/>
  <c r="H1424" i="5"/>
  <c r="X1424" i="5"/>
  <c r="R1424" i="5"/>
  <c r="R1489" i="5"/>
  <c r="H1489" i="5"/>
  <c r="X1489" i="5"/>
  <c r="X1327" i="5"/>
  <c r="R1327" i="5"/>
  <c r="H1327" i="5"/>
  <c r="H1207" i="5"/>
  <c r="X1207" i="5"/>
  <c r="R1207" i="5"/>
  <c r="R1600" i="5"/>
  <c r="H1600" i="5"/>
  <c r="X1600" i="5"/>
  <c r="H1231" i="5"/>
  <c r="X1231" i="5"/>
  <c r="R1231" i="5"/>
  <c r="H1444" i="5"/>
  <c r="X1444" i="5"/>
  <c r="R1444" i="5"/>
  <c r="X1734" i="5"/>
  <c r="R1734" i="5"/>
  <c r="H1734" i="5"/>
  <c r="H1235" i="5"/>
  <c r="R1235" i="5"/>
  <c r="X1235" i="5"/>
  <c r="R1552" i="5"/>
  <c r="H1552" i="5"/>
  <c r="X1552" i="5"/>
  <c r="H1044" i="5"/>
  <c r="X1044" i="5"/>
  <c r="R1044" i="5"/>
  <c r="H1299" i="5"/>
  <c r="R1299" i="5"/>
  <c r="X1299" i="5"/>
  <c r="H1267" i="5"/>
  <c r="R1267" i="5"/>
  <c r="X1267" i="5"/>
  <c r="H1468" i="5"/>
  <c r="X1468" i="5"/>
  <c r="R1468" i="5"/>
  <c r="R1164" i="5"/>
  <c r="H1164" i="5"/>
  <c r="X1164" i="5"/>
  <c r="H980" i="5"/>
  <c r="X980" i="5"/>
  <c r="R980" i="5"/>
  <c r="X936" i="5"/>
  <c r="R936" i="5"/>
  <c r="H936" i="5"/>
  <c r="X960" i="5"/>
  <c r="R960" i="5"/>
  <c r="H960" i="5"/>
  <c r="H1004" i="5"/>
  <c r="X1004" i="5"/>
  <c r="R1004" i="5"/>
  <c r="X912" i="5"/>
  <c r="R912" i="5"/>
  <c r="H912" i="5"/>
  <c r="X876" i="5"/>
  <c r="R876" i="5"/>
  <c r="H876" i="5"/>
  <c r="R831" i="5"/>
  <c r="X831" i="5"/>
  <c r="H831" i="5"/>
  <c r="R823" i="5"/>
  <c r="X823" i="5"/>
  <c r="H823" i="5"/>
  <c r="X829" i="5"/>
  <c r="R829" i="5"/>
  <c r="H829" i="5"/>
  <c r="R954" i="5"/>
  <c r="X954" i="5"/>
  <c r="H954" i="5"/>
  <c r="R795" i="5"/>
  <c r="H795" i="5"/>
  <c r="X795" i="5"/>
  <c r="R902" i="5"/>
  <c r="H902" i="5"/>
  <c r="X902" i="5"/>
  <c r="H1081" i="5"/>
  <c r="X1081" i="5"/>
  <c r="R1081" i="5"/>
  <c r="X817" i="5"/>
  <c r="R817" i="5"/>
  <c r="H817" i="5"/>
  <c r="H657" i="5"/>
  <c r="X657" i="5"/>
  <c r="R657" i="5"/>
  <c r="H625" i="5"/>
  <c r="X625" i="5"/>
  <c r="R625" i="5"/>
  <c r="H593" i="5"/>
  <c r="R593" i="5"/>
  <c r="X655" i="5"/>
  <c r="R655" i="5"/>
  <c r="H655" i="5"/>
  <c r="X647" i="5"/>
  <c r="R647" i="5"/>
  <c r="H647" i="5"/>
  <c r="X639" i="5"/>
  <c r="R639" i="5"/>
  <c r="H639" i="5"/>
  <c r="X631" i="5"/>
  <c r="R631" i="5"/>
  <c r="H631" i="5"/>
  <c r="X623" i="5"/>
  <c r="R623" i="5"/>
  <c r="H623" i="5"/>
  <c r="X615" i="5"/>
  <c r="R615" i="5"/>
  <c r="H615" i="5"/>
  <c r="X607" i="5"/>
  <c r="R607" i="5"/>
  <c r="H607" i="5"/>
  <c r="X599" i="5"/>
  <c r="R599" i="5"/>
  <c r="H599" i="5"/>
  <c r="R591" i="5"/>
  <c r="T591" i="5"/>
  <c r="H591" i="5"/>
  <c r="R583" i="5"/>
  <c r="T583" i="5"/>
  <c r="H583" i="5"/>
  <c r="R497" i="5"/>
  <c r="H497" i="5"/>
  <c r="H538" i="5"/>
  <c r="R538" i="5"/>
  <c r="H565" i="5"/>
  <c r="R565" i="5"/>
  <c r="R489" i="5"/>
  <c r="H489" i="5"/>
  <c r="H581" i="5"/>
  <c r="R581" i="5"/>
  <c r="T581" i="5"/>
  <c r="R338" i="5"/>
  <c r="R308" i="5"/>
  <c r="R171" i="5"/>
  <c r="R159" i="5"/>
  <c r="R179" i="5"/>
  <c r="R198" i="5"/>
  <c r="R155" i="5"/>
  <c r="R301" i="5"/>
  <c r="R100" i="5"/>
  <c r="R304" i="5"/>
  <c r="C16" i="6"/>
  <c r="K67" i="6"/>
  <c r="D16" i="6"/>
  <c r="R2416" i="5"/>
  <c r="H2416" i="5"/>
  <c r="X2416" i="5"/>
  <c r="H2407" i="5"/>
  <c r="X2407" i="5"/>
  <c r="R2407" i="5"/>
  <c r="X2200" i="5"/>
  <c r="R2200" i="5"/>
  <c r="H2200" i="5"/>
  <c r="H2143" i="5"/>
  <c r="X2143" i="5"/>
  <c r="R2143" i="5"/>
  <c r="H2127" i="5"/>
  <c r="R2127" i="5"/>
  <c r="X2127" i="5"/>
  <c r="X1939" i="5"/>
  <c r="R1939" i="5"/>
  <c r="H1939" i="5"/>
  <c r="R1935" i="5"/>
  <c r="H1935" i="5"/>
  <c r="X1935" i="5"/>
  <c r="X1793" i="5"/>
  <c r="R1793" i="5"/>
  <c r="H1793" i="5"/>
  <c r="H1791" i="5"/>
  <c r="X1791" i="5"/>
  <c r="R1791" i="5"/>
  <c r="R1720" i="5"/>
  <c r="H1720" i="5"/>
  <c r="X1720" i="5"/>
  <c r="R1699" i="5"/>
  <c r="H1699" i="5"/>
  <c r="X1699" i="5"/>
  <c r="H2439" i="5"/>
  <c r="X2439" i="5"/>
  <c r="R2439" i="5"/>
  <c r="H1607" i="5"/>
  <c r="R1607" i="5"/>
  <c r="X1607" i="5"/>
  <c r="H1500" i="5"/>
  <c r="X1500" i="5"/>
  <c r="R1500" i="5"/>
  <c r="R1374" i="5"/>
  <c r="X1374" i="5"/>
  <c r="H1374" i="5"/>
  <c r="H1388" i="5"/>
  <c r="X1388" i="5"/>
  <c r="R1388" i="5"/>
  <c r="R1338" i="5"/>
  <c r="H1338" i="5"/>
  <c r="X1338" i="5"/>
  <c r="H1167" i="5"/>
  <c r="X1167" i="5"/>
  <c r="R1167" i="5"/>
  <c r="H1247" i="5"/>
  <c r="R1247" i="5"/>
  <c r="X1247" i="5"/>
  <c r="X1238" i="5"/>
  <c r="R1238" i="5"/>
  <c r="H1238" i="5"/>
  <c r="H1020" i="5"/>
  <c r="X1020" i="5"/>
  <c r="R1020" i="5"/>
  <c r="H1151" i="5"/>
  <c r="R1151" i="5"/>
  <c r="X1151" i="5"/>
  <c r="X907" i="5"/>
  <c r="R907" i="5"/>
  <c r="H907" i="5"/>
  <c r="R838" i="5"/>
  <c r="H838" i="5"/>
  <c r="X838" i="5"/>
  <c r="H597" i="5"/>
  <c r="X597" i="5"/>
  <c r="R597" i="5"/>
  <c r="R481" i="5"/>
  <c r="H481" i="5"/>
  <c r="R442" i="5"/>
  <c r="H442" i="5"/>
  <c r="R434" i="5"/>
  <c r="H434" i="5"/>
  <c r="R402" i="5"/>
  <c r="H402" i="5"/>
  <c r="R390" i="5"/>
  <c r="H390" i="5"/>
  <c r="R147" i="5"/>
  <c r="A26" i="6"/>
  <c r="B70" i="4"/>
  <c r="A51" i="6" s="1"/>
  <c r="B52" i="4"/>
  <c r="A36" i="6" s="1"/>
  <c r="B58" i="4"/>
  <c r="A41" i="6" s="1"/>
  <c r="B64" i="4"/>
  <c r="A46" i="6" s="1"/>
  <c r="A14" i="6"/>
  <c r="B32" i="4"/>
  <c r="A19" i="6" s="1"/>
  <c r="D15" i="6"/>
  <c r="C15" i="6"/>
  <c r="K66" i="6"/>
  <c r="H2455" i="5"/>
  <c r="I2455" i="5"/>
  <c r="F2455" i="5"/>
  <c r="E2455" i="5"/>
  <c r="X2455" i="5" s="1"/>
  <c r="R2455" i="5"/>
  <c r="J2455" i="5"/>
  <c r="H2470" i="5"/>
  <c r="I2470" i="5"/>
  <c r="F2470" i="5"/>
  <c r="R2470" i="5"/>
  <c r="J2470" i="5"/>
  <c r="E2470" i="5"/>
  <c r="X2470" i="5" s="1"/>
  <c r="X2386" i="5"/>
  <c r="H2386" i="5"/>
  <c r="R2386" i="5"/>
  <c r="H2462" i="5"/>
  <c r="I2462" i="5"/>
  <c r="F2462" i="5"/>
  <c r="R2462" i="5"/>
  <c r="J2462" i="5"/>
  <c r="E2462" i="5"/>
  <c r="X2462" i="5" s="1"/>
  <c r="G2451" i="5"/>
  <c r="H2474" i="5"/>
  <c r="F2474" i="5"/>
  <c r="I2474" i="5"/>
  <c r="E2474" i="5"/>
  <c r="X2474" i="5" s="1"/>
  <c r="R2474" i="5"/>
  <c r="J2474" i="5"/>
  <c r="H2327" i="5"/>
  <c r="X2327" i="5"/>
  <c r="R2327" i="5"/>
  <c r="H2319" i="5"/>
  <c r="X2319" i="5"/>
  <c r="R2319" i="5"/>
  <c r="H2312" i="5"/>
  <c r="X2312" i="5"/>
  <c r="R2312" i="5"/>
  <c r="R2267" i="5"/>
  <c r="H2267" i="5"/>
  <c r="X2267" i="5"/>
  <c r="H2234" i="5"/>
  <c r="X2234" i="5"/>
  <c r="R2234" i="5"/>
  <c r="H2151" i="5"/>
  <c r="R2151" i="5"/>
  <c r="X2151" i="5"/>
  <c r="X2042" i="5"/>
  <c r="R2042" i="5"/>
  <c r="H2042" i="5"/>
  <c r="H2195" i="5"/>
  <c r="X2195" i="5"/>
  <c r="R2195" i="5"/>
  <c r="H2104" i="5"/>
  <c r="R2104" i="5"/>
  <c r="X2104" i="5"/>
  <c r="H2079" i="5"/>
  <c r="R2079" i="5"/>
  <c r="X2079" i="5"/>
  <c r="H2159" i="5"/>
  <c r="R2159" i="5"/>
  <c r="X2159" i="5"/>
  <c r="H1930" i="5"/>
  <c r="X1930" i="5"/>
  <c r="R1930" i="5"/>
  <c r="X1844" i="5"/>
  <c r="R1844" i="5"/>
  <c r="H1844" i="5"/>
  <c r="H1837" i="5"/>
  <c r="R1837" i="5"/>
  <c r="X1837" i="5"/>
  <c r="H1914" i="5"/>
  <c r="R1914" i="5"/>
  <c r="X1914" i="5"/>
  <c r="H1902" i="5"/>
  <c r="R1902" i="5"/>
  <c r="X1902" i="5"/>
  <c r="R1818" i="5"/>
  <c r="X1818" i="5"/>
  <c r="H1818" i="5"/>
  <c r="H1775" i="5"/>
  <c r="X1775" i="5"/>
  <c r="R1775" i="5"/>
  <c r="H1798" i="5"/>
  <c r="X1798" i="5"/>
  <c r="R1798" i="5"/>
  <c r="R1966" i="5"/>
  <c r="H1966" i="5"/>
  <c r="X1966" i="5"/>
  <c r="R1986" i="5"/>
  <c r="H1986" i="5"/>
  <c r="X1986" i="5"/>
  <c r="X1730" i="5"/>
  <c r="R1730" i="5"/>
  <c r="H1730" i="5"/>
  <c r="R1998" i="5"/>
  <c r="H1998" i="5"/>
  <c r="X1998" i="5"/>
  <c r="R1623" i="5"/>
  <c r="H1623" i="5"/>
  <c r="X1623" i="5"/>
  <c r="R1842" i="5"/>
  <c r="H1842" i="5"/>
  <c r="X1842" i="5"/>
  <c r="R1715" i="5"/>
  <c r="H1715" i="5"/>
  <c r="X1715" i="5"/>
  <c r="R1401" i="5"/>
  <c r="H1401" i="5"/>
  <c r="X1401" i="5"/>
  <c r="X1718" i="5"/>
  <c r="R1718" i="5"/>
  <c r="H1718" i="5"/>
  <c r="H1421" i="5"/>
  <c r="X1421" i="5"/>
  <c r="R1421" i="5"/>
  <c r="H1591" i="5"/>
  <c r="R1591" i="5"/>
  <c r="X1591" i="5"/>
  <c r="H1559" i="5"/>
  <c r="R1559" i="5"/>
  <c r="X1559" i="5"/>
  <c r="R1342" i="5"/>
  <c r="X1342" i="5"/>
  <c r="H1342" i="5"/>
  <c r="R1324" i="5"/>
  <c r="X1324" i="5"/>
  <c r="H1324" i="5"/>
  <c r="H1484" i="5"/>
  <c r="X1484" i="5"/>
  <c r="R1484" i="5"/>
  <c r="R1346" i="5"/>
  <c r="H1346" i="5"/>
  <c r="X1346" i="5"/>
  <c r="R1366" i="5"/>
  <c r="X1366" i="5"/>
  <c r="H1366" i="5"/>
  <c r="H1175" i="5"/>
  <c r="X1175" i="5"/>
  <c r="R1175" i="5"/>
  <c r="H1425" i="5"/>
  <c r="X1425" i="5"/>
  <c r="R1425" i="5"/>
  <c r="R1125" i="5"/>
  <c r="H1125" i="5"/>
  <c r="X1125" i="5"/>
  <c r="R1372" i="5"/>
  <c r="H1372" i="5"/>
  <c r="X1372" i="5"/>
  <c r="H1295" i="5"/>
  <c r="R1295" i="5"/>
  <c r="X1295" i="5"/>
  <c r="H1263" i="5"/>
  <c r="R1263" i="5"/>
  <c r="X1263" i="5"/>
  <c r="H968" i="5"/>
  <c r="X968" i="5"/>
  <c r="R968" i="5"/>
  <c r="R1584" i="5"/>
  <c r="H1584" i="5"/>
  <c r="X1584" i="5"/>
  <c r="X1154" i="5"/>
  <c r="H1154" i="5"/>
  <c r="R1154" i="5"/>
  <c r="H1088" i="5"/>
  <c r="X1088" i="5"/>
  <c r="R1088" i="5"/>
  <c r="H1024" i="5"/>
  <c r="X1024" i="5"/>
  <c r="R1024" i="5"/>
  <c r="X1242" i="5"/>
  <c r="R1242" i="5"/>
  <c r="H1242" i="5"/>
  <c r="H1052" i="5"/>
  <c r="X1052" i="5"/>
  <c r="R1052" i="5"/>
  <c r="H989" i="5"/>
  <c r="X989" i="5"/>
  <c r="R989" i="5"/>
  <c r="X931" i="5"/>
  <c r="R931" i="5"/>
  <c r="H931" i="5"/>
  <c r="H1172" i="5"/>
  <c r="X1172" i="5"/>
  <c r="R1172" i="5"/>
  <c r="R1128" i="5"/>
  <c r="H1128" i="5"/>
  <c r="X1128" i="5"/>
  <c r="R882" i="5"/>
  <c r="H882" i="5"/>
  <c r="X882" i="5"/>
  <c r="X887" i="5"/>
  <c r="R887" i="5"/>
  <c r="H887" i="5"/>
  <c r="R870" i="5"/>
  <c r="H870" i="5"/>
  <c r="X870" i="5"/>
  <c r="H645" i="5"/>
  <c r="X645" i="5"/>
  <c r="R645" i="5"/>
  <c r="H613" i="5"/>
  <c r="X613" i="5"/>
  <c r="R613" i="5"/>
  <c r="R571" i="5"/>
  <c r="H571" i="5"/>
  <c r="R555" i="5"/>
  <c r="H555" i="5"/>
  <c r="H573" i="5"/>
  <c r="R573" i="5"/>
  <c r="R469" i="5"/>
  <c r="H469" i="5"/>
  <c r="H537" i="5"/>
  <c r="R537" i="5"/>
  <c r="R438" i="5"/>
  <c r="H438" i="5"/>
  <c r="R430" i="5"/>
  <c r="H430" i="5"/>
  <c r="R422" i="5"/>
  <c r="H422" i="5"/>
  <c r="R414" i="5"/>
  <c r="H414" i="5"/>
  <c r="R406" i="5"/>
  <c r="H406" i="5"/>
  <c r="R398" i="5"/>
  <c r="H398" i="5"/>
  <c r="R163" i="5"/>
  <c r="R325" i="5"/>
  <c r="R151" i="5"/>
  <c r="R209" i="5"/>
  <c r="R167" i="5"/>
  <c r="A16" i="6"/>
  <c r="B34" i="4"/>
  <c r="A21" i="6" s="1"/>
  <c r="F44" i="6"/>
  <c r="F34" i="6"/>
  <c r="F39" i="6"/>
  <c r="F54" i="6"/>
  <c r="F65" i="6"/>
  <c r="F49" i="6"/>
  <c r="F29" i="6"/>
  <c r="H29" i="6" s="1"/>
  <c r="G2455" i="5"/>
  <c r="G2470" i="5"/>
  <c r="X2414" i="5"/>
  <c r="R2414" i="5"/>
  <c r="H2414" i="5"/>
  <c r="D6" i="6"/>
  <c r="C6" i="6"/>
  <c r="G2462" i="5"/>
  <c r="H2419" i="5"/>
  <c r="X2419" i="5"/>
  <c r="R2419" i="5"/>
  <c r="J2480" i="5"/>
  <c r="I2480" i="5"/>
  <c r="H2480" i="5"/>
  <c r="R2480" i="5"/>
  <c r="F2480" i="5"/>
  <c r="E2480" i="5"/>
  <c r="H2399" i="5"/>
  <c r="X2399" i="5"/>
  <c r="R2399" i="5"/>
  <c r="H2375" i="5"/>
  <c r="R2375" i="5"/>
  <c r="X2375" i="5"/>
  <c r="G2474" i="5"/>
  <c r="R2336" i="5"/>
  <c r="X2336" i="5"/>
  <c r="H2336" i="5"/>
  <c r="H2361" i="5"/>
  <c r="X2361" i="5"/>
  <c r="R2361" i="5"/>
  <c r="H2345" i="5"/>
  <c r="X2345" i="5"/>
  <c r="R2345" i="5"/>
  <c r="X2259" i="5"/>
  <c r="R2259" i="5"/>
  <c r="H2259" i="5"/>
  <c r="R2368" i="5"/>
  <c r="H2368" i="5"/>
  <c r="X2368" i="5"/>
  <c r="H2214" i="5"/>
  <c r="R2214" i="5"/>
  <c r="X2214" i="5"/>
  <c r="H2215" i="5"/>
  <c r="X2215" i="5"/>
  <c r="R2215" i="5"/>
  <c r="H2167" i="5"/>
  <c r="X2167" i="5"/>
  <c r="R2167" i="5"/>
  <c r="H2147" i="5"/>
  <c r="X2147" i="5"/>
  <c r="R2147" i="5"/>
  <c r="X2090" i="5"/>
  <c r="H2090" i="5"/>
  <c r="R2090" i="5"/>
  <c r="X2074" i="5"/>
  <c r="H2074" i="5"/>
  <c r="R2074" i="5"/>
  <c r="H2131" i="5"/>
  <c r="R2131" i="5"/>
  <c r="X2131" i="5"/>
  <c r="R2128" i="5"/>
  <c r="H2128" i="5"/>
  <c r="X2128" i="5"/>
  <c r="H2091" i="5"/>
  <c r="R2091" i="5"/>
  <c r="X2091" i="5"/>
  <c r="R2052" i="5"/>
  <c r="H2052" i="5"/>
  <c r="X2052" i="5"/>
  <c r="H2033" i="5"/>
  <c r="X2033" i="5"/>
  <c r="R2033" i="5"/>
  <c r="R1946" i="5"/>
  <c r="H1946" i="5"/>
  <c r="X1946" i="5"/>
  <c r="X1840" i="5"/>
  <c r="H1840" i="5"/>
  <c r="R1840" i="5"/>
  <c r="H1853" i="5"/>
  <c r="X1853" i="5"/>
  <c r="R1853" i="5"/>
  <c r="H1833" i="5"/>
  <c r="R1833" i="5"/>
  <c r="X1833" i="5"/>
  <c r="X1813" i="5"/>
  <c r="R1813" i="5"/>
  <c r="H1813" i="5"/>
  <c r="H1771" i="5"/>
  <c r="X1771" i="5"/>
  <c r="R1771" i="5"/>
  <c r="H1906" i="5"/>
  <c r="R1906" i="5"/>
  <c r="X1906" i="5"/>
  <c r="X1880" i="5"/>
  <c r="R1880" i="5"/>
  <c r="H1880" i="5"/>
  <c r="R1727" i="5"/>
  <c r="X1727" i="5"/>
  <c r="H1727" i="5"/>
  <c r="X1724" i="5"/>
  <c r="R1724" i="5"/>
  <c r="H1724" i="5"/>
  <c r="H1714" i="5"/>
  <c r="X1714" i="5"/>
  <c r="R1714" i="5"/>
  <c r="H1698" i="5"/>
  <c r="X1698" i="5"/>
  <c r="R1698" i="5"/>
  <c r="H1682" i="5"/>
  <c r="X1682" i="5"/>
  <c r="R1682" i="5"/>
  <c r="H1666" i="5"/>
  <c r="X1666" i="5"/>
  <c r="R1666" i="5"/>
  <c r="H1650" i="5"/>
  <c r="X1650" i="5"/>
  <c r="R1650" i="5"/>
  <c r="H1634" i="5"/>
  <c r="X1634" i="5"/>
  <c r="R1634" i="5"/>
  <c r="H1618" i="5"/>
  <c r="X1618" i="5"/>
  <c r="R1618" i="5"/>
  <c r="X1602" i="5"/>
  <c r="R1602" i="5"/>
  <c r="H1602" i="5"/>
  <c r="X1586" i="5"/>
  <c r="R1586" i="5"/>
  <c r="H1586" i="5"/>
  <c r="X1570" i="5"/>
  <c r="R1570" i="5"/>
  <c r="H1570" i="5"/>
  <c r="X1554" i="5"/>
  <c r="R1554" i="5"/>
  <c r="H1554" i="5"/>
  <c r="X1538" i="5"/>
  <c r="R1538" i="5"/>
  <c r="H1538" i="5"/>
  <c r="R1834" i="5"/>
  <c r="H1834" i="5"/>
  <c r="X1834" i="5"/>
  <c r="R1627" i="5"/>
  <c r="H1627" i="5"/>
  <c r="X1627" i="5"/>
  <c r="H1751" i="5"/>
  <c r="X1751" i="5"/>
  <c r="R1751" i="5"/>
  <c r="R1679" i="5"/>
  <c r="H1679" i="5"/>
  <c r="X1679" i="5"/>
  <c r="R1615" i="5"/>
  <c r="H1615" i="5"/>
  <c r="X1615" i="5"/>
  <c r="H1744" i="5"/>
  <c r="X1744" i="5"/>
  <c r="R1744" i="5"/>
  <c r="R1667" i="5"/>
  <c r="H1667" i="5"/>
  <c r="X1667" i="5"/>
  <c r="H1524" i="5"/>
  <c r="X1524" i="5"/>
  <c r="R1524" i="5"/>
  <c r="H1417" i="5"/>
  <c r="R1417" i="5"/>
  <c r="X1417" i="5"/>
  <c r="H1409" i="5"/>
  <c r="R1409" i="5"/>
  <c r="X1409" i="5"/>
  <c r="H1579" i="5"/>
  <c r="R1579" i="5"/>
  <c r="X1579" i="5"/>
  <c r="H1547" i="5"/>
  <c r="R1547" i="5"/>
  <c r="X1547" i="5"/>
  <c r="H1456" i="5"/>
  <c r="X1456" i="5"/>
  <c r="R1456" i="5"/>
  <c r="H1428" i="5"/>
  <c r="X1428" i="5"/>
  <c r="R1428" i="5"/>
  <c r="R1399" i="5"/>
  <c r="X1399" i="5"/>
  <c r="H1399" i="5"/>
  <c r="H1343" i="5"/>
  <c r="X1343" i="5"/>
  <c r="R1343" i="5"/>
  <c r="H1404" i="5"/>
  <c r="X1404" i="5"/>
  <c r="R1404" i="5"/>
  <c r="R1560" i="5"/>
  <c r="H1560" i="5"/>
  <c r="X1560" i="5"/>
  <c r="H1412" i="5"/>
  <c r="X1412" i="5"/>
  <c r="R1412" i="5"/>
  <c r="H1143" i="5"/>
  <c r="X1143" i="5"/>
  <c r="R1143" i="5"/>
  <c r="X1134" i="5"/>
  <c r="H1134" i="5"/>
  <c r="R1134" i="5"/>
  <c r="H1223" i="5"/>
  <c r="R1223" i="5"/>
  <c r="X1223" i="5"/>
  <c r="H1159" i="5"/>
  <c r="R1159" i="5"/>
  <c r="X1159" i="5"/>
  <c r="R1540" i="5"/>
  <c r="H1540" i="5"/>
  <c r="X1540" i="5"/>
  <c r="H1060" i="5"/>
  <c r="X1060" i="5"/>
  <c r="R1060" i="5"/>
  <c r="H1291" i="5"/>
  <c r="R1291" i="5"/>
  <c r="X1291" i="5"/>
  <c r="H1259" i="5"/>
  <c r="R1259" i="5"/>
  <c r="X1259" i="5"/>
  <c r="H1441" i="5"/>
  <c r="X1441" i="5"/>
  <c r="R1441" i="5"/>
  <c r="H984" i="5"/>
  <c r="X984" i="5"/>
  <c r="R984" i="5"/>
  <c r="X1318" i="5"/>
  <c r="R1318" i="5"/>
  <c r="H1318" i="5"/>
  <c r="X1310" i="5"/>
  <c r="R1310" i="5"/>
  <c r="H1310" i="5"/>
  <c r="X1302" i="5"/>
  <c r="R1302" i="5"/>
  <c r="H1302" i="5"/>
  <c r="X1294" i="5"/>
  <c r="R1294" i="5"/>
  <c r="H1294" i="5"/>
  <c r="X1286" i="5"/>
  <c r="R1286" i="5"/>
  <c r="H1286" i="5"/>
  <c r="X1278" i="5"/>
  <c r="R1278" i="5"/>
  <c r="H1278" i="5"/>
  <c r="X1270" i="5"/>
  <c r="R1270" i="5"/>
  <c r="H1270" i="5"/>
  <c r="X1262" i="5"/>
  <c r="R1262" i="5"/>
  <c r="H1262" i="5"/>
  <c r="X1254" i="5"/>
  <c r="R1254" i="5"/>
  <c r="H1254" i="5"/>
  <c r="X928" i="5"/>
  <c r="R928" i="5"/>
  <c r="H928" i="5"/>
  <c r="X1246" i="5"/>
  <c r="R1246" i="5"/>
  <c r="H1246" i="5"/>
  <c r="H1005" i="5"/>
  <c r="X1005" i="5"/>
  <c r="R1005" i="5"/>
  <c r="R930" i="5"/>
  <c r="H930" i="5"/>
  <c r="X930" i="5"/>
  <c r="R942" i="5"/>
  <c r="X942" i="5"/>
  <c r="H942" i="5"/>
  <c r="X1331" i="5"/>
  <c r="R1331" i="5"/>
  <c r="H1331" i="5"/>
  <c r="R934" i="5"/>
  <c r="H934" i="5"/>
  <c r="X934" i="5"/>
  <c r="R1137" i="5"/>
  <c r="H1137" i="5"/>
  <c r="X1137" i="5"/>
  <c r="R866" i="5"/>
  <c r="H866" i="5"/>
  <c r="X866" i="5"/>
  <c r="R886" i="5"/>
  <c r="H886" i="5"/>
  <c r="X886" i="5"/>
  <c r="R874" i="5"/>
  <c r="H874" i="5"/>
  <c r="X874" i="5"/>
  <c r="H961" i="5"/>
  <c r="X961" i="5"/>
  <c r="R961" i="5"/>
  <c r="X833" i="5"/>
  <c r="R833" i="5"/>
  <c r="H833" i="5"/>
  <c r="H633" i="5"/>
  <c r="X633" i="5"/>
  <c r="R633" i="5"/>
  <c r="H601" i="5"/>
  <c r="X601" i="5"/>
  <c r="R601" i="5"/>
  <c r="X687" i="5"/>
  <c r="R687" i="5"/>
  <c r="H687" i="5"/>
  <c r="H577" i="5"/>
  <c r="R577" i="5"/>
  <c r="R465" i="5"/>
  <c r="H465" i="5"/>
  <c r="R517" i="5"/>
  <c r="H517" i="5"/>
  <c r="T517" i="5"/>
  <c r="H553" i="5"/>
  <c r="R553" i="5"/>
  <c r="H557" i="5"/>
  <c r="R557" i="5"/>
  <c r="H458" i="5"/>
  <c r="R458" i="5"/>
  <c r="R334" i="5"/>
  <c r="R108" i="5"/>
  <c r="R127" i="5"/>
  <c r="R135" i="5"/>
  <c r="R312" i="5"/>
  <c r="R112" i="5"/>
  <c r="S550" i="5"/>
  <c r="S396" i="5"/>
  <c r="S526" i="5"/>
  <c r="S466" i="5"/>
  <c r="S530" i="5"/>
  <c r="S547" i="5"/>
  <c r="S443" i="5"/>
  <c r="S483" i="5"/>
  <c r="S439" i="5"/>
  <c r="S479" i="5"/>
  <c r="T558" i="5"/>
  <c r="T387" i="5"/>
  <c r="T564" i="5"/>
  <c r="T419" i="5"/>
  <c r="T415" i="5"/>
  <c r="T513" i="5"/>
  <c r="T453" i="5"/>
  <c r="T521" i="5"/>
  <c r="T502" i="5"/>
  <c r="T394" i="5"/>
  <c r="T559" i="5"/>
  <c r="T459" i="5"/>
  <c r="T509" i="5"/>
  <c r="T390" i="5"/>
  <c r="T553" i="5"/>
  <c r="S492" i="5"/>
  <c r="S368" i="5"/>
  <c r="S507" i="5"/>
  <c r="S519" i="5"/>
  <c r="S460" i="5"/>
  <c r="T447" i="5"/>
  <c r="T546" i="5"/>
  <c r="T576" i="5"/>
  <c r="T407" i="5"/>
  <c r="T572" i="5"/>
  <c r="T551" i="5"/>
  <c r="T470" i="5"/>
  <c r="T382" i="5"/>
  <c r="T486" i="5"/>
  <c r="T485" i="5"/>
  <c r="T444" i="5"/>
  <c r="T537" i="5"/>
  <c r="T398" i="5"/>
  <c r="S476" i="5"/>
  <c r="S440" i="5"/>
  <c r="S360" i="5"/>
  <c r="S488" i="5"/>
  <c r="S467" i="5"/>
  <c r="S472" i="5"/>
  <c r="S574" i="5"/>
  <c r="S514" i="5"/>
  <c r="S464" i="5"/>
  <c r="S515" i="5"/>
  <c r="S383" i="5"/>
  <c r="T431" i="5"/>
  <c r="T423" i="5"/>
  <c r="T363" i="5"/>
  <c r="T386" i="5"/>
  <c r="T426" i="5"/>
  <c r="T549" i="5"/>
  <c r="T533" i="5"/>
  <c r="T410" i="5"/>
  <c r="T342" i="5"/>
  <c r="T406" i="5"/>
  <c r="S512" i="5"/>
  <c r="S500" i="5"/>
  <c r="S578" i="5"/>
  <c r="S491" i="5"/>
  <c r="S435" i="5"/>
  <c r="T562" i="5"/>
  <c r="T379" i="5"/>
  <c r="T395" i="5"/>
  <c r="T480" i="5"/>
  <c r="T567" i="5"/>
  <c r="T451" i="5"/>
  <c r="T505" i="5"/>
  <c r="T477" i="5"/>
  <c r="T446" i="5"/>
  <c r="T449" i="5"/>
  <c r="T545" i="5"/>
  <c r="T418" i="5"/>
  <c r="T489" i="5"/>
  <c r="T434" i="5"/>
  <c r="T469" i="5"/>
  <c r="T414" i="5"/>
  <c r="T555" i="5"/>
  <c r="T422" i="5"/>
  <c r="T465" i="5"/>
  <c r="S566" i="5"/>
  <c r="S484" i="5"/>
  <c r="S496" i="5"/>
  <c r="S487" i="5"/>
  <c r="S462" i="5"/>
  <c r="S498" i="5"/>
  <c r="S542" i="5"/>
  <c r="S371" i="5"/>
  <c r="S543" i="5"/>
  <c r="S471" i="5"/>
  <c r="S535" i="5"/>
  <c r="S503" i="5"/>
  <c r="T592" i="5"/>
  <c r="T450" i="5"/>
  <c r="T362" i="5"/>
  <c r="T474" i="5"/>
  <c r="T563" i="5"/>
  <c r="T593" i="5"/>
  <c r="T442" i="5"/>
  <c r="T573" i="5"/>
  <c r="T458" i="5"/>
  <c r="T402" i="5"/>
  <c r="S531" i="5"/>
  <c r="S528" i="5"/>
  <c r="S510" i="5"/>
  <c r="S363" i="5"/>
  <c r="T403" i="5"/>
  <c r="T580" i="5"/>
  <c r="T456" i="5"/>
  <c r="T493" i="5"/>
  <c r="T378" i="5"/>
  <c r="T561" i="5"/>
  <c r="T518" i="5"/>
  <c r="T490" i="5"/>
  <c r="T457" i="5"/>
  <c r="T501" i="5"/>
  <c r="T569" i="5"/>
  <c r="T370" i="5"/>
  <c r="T473" i="5"/>
  <c r="T538" i="5"/>
  <c r="T430" i="5"/>
  <c r="S524" i="5"/>
  <c r="S504" i="5"/>
  <c r="S534" i="5"/>
  <c r="S520" i="5"/>
  <c r="S482" i="5"/>
  <c r="S468" i="5"/>
  <c r="S455" i="5"/>
  <c r="S499" i="5"/>
  <c r="T579" i="5"/>
  <c r="T575" i="5"/>
  <c r="T506" i="5"/>
  <c r="T461" i="5"/>
  <c r="T343" i="5"/>
  <c r="T541" i="5"/>
  <c r="T565" i="5"/>
  <c r="T481" i="5"/>
  <c r="T571" i="5"/>
  <c r="T438" i="5"/>
  <c r="T577" i="5"/>
  <c r="S539" i="5"/>
  <c r="S554" i="5"/>
  <c r="S511" i="5"/>
  <c r="S365" i="5"/>
  <c r="T375" i="5"/>
  <c r="T391" i="5"/>
  <c r="T411" i="5"/>
  <c r="T560" i="5"/>
  <c r="T508" i="5"/>
  <c r="T525" i="5"/>
  <c r="T522" i="5"/>
  <c r="T529" i="5"/>
  <c r="T374" i="5"/>
  <c r="T497" i="5"/>
  <c r="T557" i="5"/>
  <c r="T71" i="5"/>
  <c r="T115" i="5"/>
  <c r="T339" i="5"/>
  <c r="T202" i="5"/>
  <c r="T190" i="5"/>
  <c r="T284" i="5"/>
  <c r="S341" i="5"/>
  <c r="T359" i="5"/>
  <c r="T346" i="5"/>
  <c r="S352" i="5"/>
  <c r="S347" i="5"/>
  <c r="T354" i="5"/>
  <c r="S355" i="5"/>
  <c r="T349" i="5"/>
  <c r="S344" i="5"/>
  <c r="S353" i="5"/>
  <c r="T358" i="5"/>
  <c r="S357" i="5"/>
  <c r="T351" i="5"/>
  <c r="T350" i="5"/>
  <c r="H44" i="6" l="1"/>
  <c r="D44" i="6" s="1"/>
  <c r="X573" i="5"/>
  <c r="X338" i="5"/>
  <c r="X581" i="5"/>
  <c r="S581" i="5"/>
  <c r="X489" i="5"/>
  <c r="X583" i="5"/>
  <c r="S583" i="5"/>
  <c r="X449" i="5"/>
  <c r="X446" i="5"/>
  <c r="X330" i="5"/>
  <c r="X139" i="5"/>
  <c r="X477" i="5"/>
  <c r="X486" i="5"/>
  <c r="X595" i="5"/>
  <c r="S595" i="5"/>
  <c r="X217" i="5"/>
  <c r="X382" i="5"/>
  <c r="X522" i="5"/>
  <c r="X561" i="5"/>
  <c r="X585" i="5"/>
  <c r="S585" i="5"/>
  <c r="X386" i="5"/>
  <c r="X326" i="5"/>
  <c r="X450" i="5"/>
  <c r="X505" i="5"/>
  <c r="X451" i="5"/>
  <c r="X470" i="5"/>
  <c r="X411" i="5"/>
  <c r="X456" i="5"/>
  <c r="X281" i="5"/>
  <c r="X391" i="5"/>
  <c r="X151" i="5"/>
  <c r="X179" i="5"/>
  <c r="X359" i="5"/>
  <c r="X227" i="5"/>
  <c r="X258" i="5"/>
  <c r="X290" i="5"/>
  <c r="X190" i="5"/>
  <c r="X394" i="5"/>
  <c r="X502" i="5"/>
  <c r="X175" i="5"/>
  <c r="X346" i="5"/>
  <c r="X506" i="5"/>
  <c r="X239" i="5"/>
  <c r="X270" i="5"/>
  <c r="X362" i="5"/>
  <c r="X551" i="5"/>
  <c r="X150" i="5"/>
  <c r="X580" i="5"/>
  <c r="X91" i="5"/>
  <c r="X275" i="5"/>
  <c r="X508" i="5"/>
  <c r="X480" i="5"/>
  <c r="X103" i="5"/>
  <c r="X562" i="5"/>
  <c r="X312" i="5"/>
  <c r="X209" i="5"/>
  <c r="X325" i="5"/>
  <c r="X438" i="5"/>
  <c r="X390" i="5"/>
  <c r="X354" i="5"/>
  <c r="X549" i="5"/>
  <c r="X343" i="5"/>
  <c r="X350" i="5"/>
  <c r="X501" i="5"/>
  <c r="X319" i="5"/>
  <c r="X490" i="5"/>
  <c r="X575" i="5"/>
  <c r="X202" i="5"/>
  <c r="X579" i="5"/>
  <c r="X395" i="5"/>
  <c r="X423" i="5"/>
  <c r="X584" i="5"/>
  <c r="S584" i="5"/>
  <c r="X431" i="5"/>
  <c r="X246" i="5"/>
  <c r="X349" i="5"/>
  <c r="X407" i="5"/>
  <c r="X189" i="5"/>
  <c r="X238" i="5"/>
  <c r="X387" i="5"/>
  <c r="X108" i="5"/>
  <c r="X465" i="5"/>
  <c r="X112" i="5"/>
  <c r="X553" i="5"/>
  <c r="X167" i="5"/>
  <c r="X163" i="5"/>
  <c r="X430" i="5"/>
  <c r="X537" i="5"/>
  <c r="X301" i="5"/>
  <c r="X198" i="5"/>
  <c r="X308" i="5"/>
  <c r="X143" i="5"/>
  <c r="X206" i="5"/>
  <c r="X366" i="5"/>
  <c r="S366" i="5"/>
  <c r="X220" i="5"/>
  <c r="X250" i="5"/>
  <c r="X282" i="5"/>
  <c r="X351" i="5"/>
  <c r="X374" i="5"/>
  <c r="X509" i="5"/>
  <c r="X459" i="5"/>
  <c r="X474" i="5"/>
  <c r="X521" i="5"/>
  <c r="X116" i="5"/>
  <c r="X231" i="5"/>
  <c r="X262" i="5"/>
  <c r="X294" i="5"/>
  <c r="X453" i="5"/>
  <c r="X513" i="5"/>
  <c r="X415" i="5"/>
  <c r="X298" i="5"/>
  <c r="X271" i="5"/>
  <c r="X291" i="5"/>
  <c r="X205" i="5"/>
  <c r="X192" i="5"/>
  <c r="X299" i="5"/>
  <c r="X576" i="5"/>
  <c r="X379" i="5"/>
  <c r="X115" i="5"/>
  <c r="X517" i="5"/>
  <c r="S517" i="5"/>
  <c r="X422" i="5"/>
  <c r="X469" i="5"/>
  <c r="X147" i="5"/>
  <c r="X442" i="5"/>
  <c r="X497" i="5"/>
  <c r="X593" i="5"/>
  <c r="X545" i="5"/>
  <c r="X370" i="5"/>
  <c r="X529" i="5"/>
  <c r="X559" i="5"/>
  <c r="X213" i="5"/>
  <c r="X518" i="5"/>
  <c r="X339" i="5"/>
  <c r="X525" i="5"/>
  <c r="X572" i="5"/>
  <c r="X321" i="5"/>
  <c r="X375" i="5"/>
  <c r="X586" i="5"/>
  <c r="S586" i="5"/>
  <c r="X546" i="5"/>
  <c r="X256" i="5"/>
  <c r="X334" i="5"/>
  <c r="X557" i="5"/>
  <c r="X414" i="5"/>
  <c r="X571" i="5"/>
  <c r="X434" i="5"/>
  <c r="X481" i="5"/>
  <c r="X304" i="5"/>
  <c r="X155" i="5"/>
  <c r="X342" i="5"/>
  <c r="X418" i="5"/>
  <c r="X533" i="5"/>
  <c r="X123" i="5"/>
  <c r="X587" i="5"/>
  <c r="S587" i="5"/>
  <c r="X243" i="5"/>
  <c r="X274" i="5"/>
  <c r="X461" i="5"/>
  <c r="X183" i="5"/>
  <c r="X104" i="5"/>
  <c r="X223" i="5"/>
  <c r="X254" i="5"/>
  <c r="X286" i="5"/>
  <c r="X358" i="5"/>
  <c r="X378" i="5"/>
  <c r="X589" i="5"/>
  <c r="S589" i="5"/>
  <c r="X273" i="5"/>
  <c r="X162" i="5"/>
  <c r="X427" i="5"/>
  <c r="X102" i="5"/>
  <c r="X187" i="5"/>
  <c r="X127" i="5"/>
  <c r="X406" i="5"/>
  <c r="X555" i="5"/>
  <c r="X402" i="5"/>
  <c r="X171" i="5"/>
  <c r="X565" i="5"/>
  <c r="X538" i="5"/>
  <c r="X591" i="5"/>
  <c r="S591" i="5"/>
  <c r="X410" i="5"/>
  <c r="X473" i="5"/>
  <c r="X563" i="5"/>
  <c r="X541" i="5"/>
  <c r="X485" i="5"/>
  <c r="X457" i="5"/>
  <c r="X426" i="5"/>
  <c r="X131" i="5"/>
  <c r="X315" i="5"/>
  <c r="X493" i="5"/>
  <c r="X208" i="5"/>
  <c r="X419" i="5"/>
  <c r="X560" i="5"/>
  <c r="X43" i="5"/>
  <c r="X212" i="5"/>
  <c r="X564" i="5"/>
  <c r="X199" i="5"/>
  <c r="X540" i="5"/>
  <c r="X87" i="5"/>
  <c r="X306" i="5"/>
  <c r="X447" i="5"/>
  <c r="X135" i="5"/>
  <c r="X458" i="5"/>
  <c r="X577" i="5"/>
  <c r="X398" i="5"/>
  <c r="X159" i="5"/>
  <c r="X444" i="5"/>
  <c r="X194" i="5"/>
  <c r="X235" i="5"/>
  <c r="X266" i="5"/>
  <c r="X569" i="5"/>
  <c r="X119" i="5"/>
  <c r="X247" i="5"/>
  <c r="X278" i="5"/>
  <c r="X567" i="5"/>
  <c r="X403" i="5"/>
  <c r="X255" i="5"/>
  <c r="X399" i="5"/>
  <c r="X287" i="5"/>
  <c r="X234" i="5"/>
  <c r="X592" i="5"/>
  <c r="X71" i="5"/>
  <c r="X259" i="5"/>
  <c r="X558" i="5"/>
  <c r="H39" i="6"/>
  <c r="D39" i="6" s="1"/>
  <c r="H26" i="6"/>
  <c r="D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14" i="5"/>
  <c r="S427" i="5"/>
  <c r="S403" i="5"/>
  <c r="S573" i="5"/>
  <c r="S505" i="5"/>
  <c r="S456" i="5"/>
  <c r="S580" i="5"/>
  <c r="S480" i="5"/>
  <c r="S575" i="5"/>
  <c r="S423" i="5"/>
  <c r="S387" i="5"/>
  <c r="S553" i="5"/>
  <c r="S537" i="5"/>
  <c r="S509" i="5"/>
  <c r="S453" i="5"/>
  <c r="S546" i="5"/>
  <c r="S378" i="5"/>
  <c r="S447" i="5"/>
  <c r="S461" i="5"/>
  <c r="S555" i="5"/>
  <c r="S563" i="5"/>
  <c r="S457" i="5"/>
  <c r="S560" i="5"/>
  <c r="S592" i="5"/>
  <c r="S449" i="5"/>
  <c r="S477" i="5"/>
  <c r="S382" i="5"/>
  <c r="S386" i="5"/>
  <c r="S451" i="5"/>
  <c r="S362" i="5"/>
  <c r="S501" i="5"/>
  <c r="S407" i="5"/>
  <c r="S459" i="5"/>
  <c r="S513" i="5"/>
  <c r="S442" i="5"/>
  <c r="S370" i="5"/>
  <c r="S518" i="5"/>
  <c r="S571" i="5"/>
  <c r="S538" i="5"/>
  <c r="S493" i="5"/>
  <c r="S506" i="5"/>
  <c r="S549" i="5"/>
  <c r="S431" i="5"/>
  <c r="S465" i="5"/>
  <c r="S576" i="5"/>
  <c r="S422" i="5"/>
  <c r="S529" i="5"/>
  <c r="S375" i="5"/>
  <c r="S434" i="5"/>
  <c r="S426" i="5"/>
  <c r="S399" i="5"/>
  <c r="S419" i="5"/>
  <c r="S398" i="5"/>
  <c r="S446" i="5"/>
  <c r="S486" i="5"/>
  <c r="S522" i="5"/>
  <c r="S470" i="5"/>
  <c r="S391" i="5"/>
  <c r="S394" i="5"/>
  <c r="S551" i="5"/>
  <c r="S562" i="5"/>
  <c r="S438" i="5"/>
  <c r="S579" i="5"/>
  <c r="S474" i="5"/>
  <c r="S415" i="5"/>
  <c r="S497" i="5"/>
  <c r="S402" i="5"/>
  <c r="S541" i="5"/>
  <c r="S540" i="5"/>
  <c r="S533" i="5"/>
  <c r="S565" i="5"/>
  <c r="S564" i="5"/>
  <c r="S395" i="5"/>
  <c r="S430" i="5"/>
  <c r="S521" i="5"/>
  <c r="S469" i="5"/>
  <c r="S525" i="5"/>
  <c r="S557" i="5"/>
  <c r="S410" i="5"/>
  <c r="S485" i="5"/>
  <c r="S444" i="5"/>
  <c r="S545" i="5"/>
  <c r="S406" i="5"/>
  <c r="S558" i="5"/>
  <c r="S489" i="5"/>
  <c r="S561" i="5"/>
  <c r="S450" i="5"/>
  <c r="S411" i="5"/>
  <c r="S502" i="5"/>
  <c r="S508" i="5"/>
  <c r="S390" i="5"/>
  <c r="S490" i="5"/>
  <c r="S374" i="5"/>
  <c r="S379" i="5"/>
  <c r="S593" i="5"/>
  <c r="S559" i="5"/>
  <c r="S481" i="5"/>
  <c r="S418" i="5"/>
  <c r="S458" i="5"/>
  <c r="S569" i="5"/>
  <c r="S567" i="5"/>
  <c r="S572" i="5"/>
  <c r="S473" i="5"/>
  <c r="S577" i="5"/>
  <c r="S343" i="5"/>
  <c r="S342" i="5"/>
  <c r="S349" i="5"/>
  <c r="S358" i="5"/>
  <c r="S346" i="5"/>
  <c r="S359" i="5"/>
  <c r="S350" i="5"/>
  <c r="S351" i="5"/>
  <c r="S354" i="5"/>
  <c r="D24" i="6" l="1"/>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C68" i="6" l="1"/>
  <c r="X13" i="5"/>
  <c r="X10" i="5"/>
  <c r="D65" i="6"/>
  <c r="X9" i="5"/>
  <c r="X12" i="5"/>
  <c r="X14" i="5"/>
  <c r="X17" i="5"/>
  <c r="D66" i="6"/>
  <c r="C67" i="6"/>
  <c r="X11" i="5"/>
  <c r="X15" i="5"/>
  <c r="X8" i="5"/>
  <c r="X7" i="5"/>
  <c r="G69" i="6"/>
  <c r="X16" i="5"/>
  <c r="D55" i="6"/>
  <c r="C55" i="6"/>
  <c r="D56" i="6"/>
  <c r="C56" i="6"/>
  <c r="H69" i="6" l="1"/>
  <c r="H70" i="6" s="1"/>
  <c r="D2" i="6" s="1"/>
  <c r="C69" i="6"/>
  <c r="S265" i="5"/>
  <c r="T273" i="5"/>
  <c r="T214" i="5"/>
  <c r="T331" i="5"/>
  <c r="S181" i="5"/>
  <c r="T92" i="5"/>
  <c r="T94" i="5"/>
  <c r="T132" i="5"/>
  <c r="S234" i="5"/>
  <c r="T252" i="5"/>
  <c r="S120" i="5"/>
  <c r="T194" i="5"/>
  <c r="S69" i="5"/>
  <c r="S231" i="5"/>
  <c r="S63" i="5"/>
  <c r="T270" i="5"/>
  <c r="T184" i="5"/>
  <c r="S250" i="5"/>
  <c r="S232" i="5"/>
  <c r="T267" i="5"/>
  <c r="T338" i="5"/>
  <c r="S130" i="5"/>
  <c r="S269" i="5"/>
  <c r="S192" i="5"/>
  <c r="S9" i="5"/>
  <c r="S57" i="5"/>
  <c r="S156" i="5"/>
  <c r="S37" i="5"/>
  <c r="T256" i="5"/>
  <c r="S161" i="5"/>
  <c r="T140" i="5"/>
  <c r="S159" i="5"/>
  <c r="S196" i="5"/>
  <c r="S253" i="5"/>
  <c r="S157" i="5"/>
  <c r="T20" i="5"/>
  <c r="S113" i="5"/>
  <c r="T323" i="5"/>
  <c r="S41" i="5"/>
  <c r="S96" i="5"/>
  <c r="T322" i="5"/>
  <c r="S115" i="5"/>
  <c r="T75" i="5"/>
  <c r="S56" i="5"/>
  <c r="S211" i="5"/>
  <c r="S278" i="5"/>
  <c r="S317" i="5"/>
  <c r="S40" i="5"/>
  <c r="T111" i="5"/>
  <c r="S155" i="5"/>
  <c r="T37" i="5"/>
  <c r="S137" i="5"/>
  <c r="S280" i="5"/>
  <c r="S47" i="5"/>
  <c r="S261" i="5"/>
  <c r="S191" i="5"/>
  <c r="T295" i="5"/>
  <c r="S8" i="5"/>
  <c r="S205" i="5"/>
  <c r="T13" i="5"/>
  <c r="S30" i="5"/>
  <c r="T150" i="5"/>
  <c r="S309" i="5"/>
  <c r="T222" i="5"/>
  <c r="S262" i="5"/>
  <c r="T250" i="5"/>
  <c r="T160" i="5"/>
  <c r="S51" i="5"/>
  <c r="T309" i="5"/>
  <c r="T311" i="5"/>
  <c r="S140" i="5"/>
  <c r="S173" i="5"/>
  <c r="T144" i="5"/>
  <c r="S109" i="5"/>
  <c r="S64" i="5"/>
  <c r="S153" i="5"/>
  <c r="S305" i="5"/>
  <c r="S286" i="5"/>
  <c r="S293" i="5"/>
  <c r="S88" i="5"/>
  <c r="S18" i="5"/>
  <c r="S143" i="5"/>
  <c r="S68" i="5"/>
  <c r="S288" i="5"/>
  <c r="S145" i="5"/>
  <c r="S224" i="5"/>
  <c r="S118" i="5"/>
  <c r="T87" i="5"/>
  <c r="S336" i="5"/>
  <c r="S45" i="5"/>
  <c r="T254" i="5"/>
  <c r="S208" i="5"/>
  <c r="T154" i="5"/>
  <c r="T275" i="5"/>
  <c r="S177" i="5"/>
  <c r="T139" i="5"/>
  <c r="T163" i="5"/>
  <c r="S230" i="5"/>
  <c r="S84" i="5"/>
  <c r="T263" i="5"/>
  <c r="S216" i="5"/>
  <c r="T131" i="5"/>
  <c r="S102" i="5"/>
  <c r="S279" i="5"/>
  <c r="T292" i="5"/>
  <c r="S22" i="5"/>
  <c r="S36" i="5"/>
  <c r="T321" i="5"/>
  <c r="S273" i="5"/>
  <c r="S17" i="5"/>
  <c r="S73" i="5"/>
  <c r="S52" i="5"/>
  <c r="S316" i="5"/>
  <c r="T93" i="5"/>
  <c r="S271" i="5"/>
  <c r="T70" i="5"/>
  <c r="T67" i="5"/>
  <c r="T260" i="5"/>
  <c r="S287" i="5"/>
  <c r="T330" i="5"/>
  <c r="T317" i="5"/>
  <c r="S54" i="5"/>
  <c r="T121" i="5"/>
  <c r="T298" i="5"/>
  <c r="S182" i="5"/>
  <c r="S248" i="5"/>
  <c r="T216" i="5"/>
  <c r="S92" i="5"/>
  <c r="S229" i="5"/>
  <c r="S103" i="5"/>
  <c r="T51" i="5"/>
  <c r="S308" i="5"/>
  <c r="T225" i="5"/>
  <c r="T201" i="5"/>
  <c r="T142" i="5"/>
  <c r="S226" i="5"/>
  <c r="T264" i="5"/>
  <c r="S326" i="5"/>
  <c r="S318" i="5"/>
  <c r="S322" i="5"/>
  <c r="S307" i="5"/>
  <c r="T319" i="5"/>
  <c r="T307" i="5"/>
  <c r="S27" i="5"/>
  <c r="T276" i="5"/>
  <c r="T176" i="5"/>
  <c r="T77" i="5"/>
  <c r="S114" i="5"/>
  <c r="S167" i="5"/>
  <c r="S146" i="5"/>
  <c r="S165" i="5"/>
  <c r="S168" i="5"/>
  <c r="T326" i="5"/>
  <c r="T129" i="5"/>
  <c r="T117" i="5"/>
  <c r="S290" i="5"/>
  <c r="S23" i="5"/>
  <c r="T56" i="5"/>
  <c r="S188" i="5"/>
  <c r="S107" i="5"/>
  <c r="T288" i="5"/>
  <c r="T180" i="5"/>
  <c r="T255" i="5"/>
  <c r="T261" i="5"/>
  <c r="T221" i="5"/>
  <c r="T290" i="5"/>
  <c r="S44" i="5"/>
  <c r="S294" i="5"/>
  <c r="T262" i="5"/>
  <c r="T200" i="5"/>
  <c r="S283" i="5"/>
  <c r="T282" i="5"/>
  <c r="T325" i="5"/>
  <c r="T109" i="5"/>
  <c r="S207" i="5"/>
  <c r="T42" i="5"/>
  <c r="T158" i="5"/>
  <c r="T54" i="5"/>
  <c r="S95" i="5"/>
  <c r="T212" i="5"/>
  <c r="S228" i="5"/>
  <c r="S164" i="5"/>
  <c r="T244" i="5"/>
  <c r="S268" i="5"/>
  <c r="S154" i="5"/>
  <c r="S13" i="5"/>
  <c r="S185" i="5"/>
  <c r="S34" i="5"/>
  <c r="T124" i="5"/>
  <c r="T204" i="5"/>
  <c r="S62" i="5"/>
  <c r="T31" i="5"/>
  <c r="S213" i="5"/>
  <c r="S236" i="5"/>
  <c r="T130" i="5"/>
  <c r="S175" i="5"/>
  <c r="S327" i="5"/>
  <c r="T175" i="5"/>
  <c r="S199" i="5"/>
  <c r="T285" i="5"/>
  <c r="S184" i="5"/>
  <c r="S149" i="5"/>
  <c r="S24" i="5"/>
  <c r="T64" i="5"/>
  <c r="S31" i="5"/>
  <c r="T107" i="5"/>
  <c r="T97" i="5"/>
  <c r="T183" i="5"/>
  <c r="T197" i="5"/>
  <c r="S38" i="5"/>
  <c r="T233" i="5"/>
  <c r="S312" i="5"/>
  <c r="T68" i="5"/>
  <c r="S142" i="5"/>
  <c r="T84" i="5"/>
  <c r="S239" i="5"/>
  <c r="T88" i="5"/>
  <c r="T324" i="5"/>
  <c r="S193" i="5"/>
  <c r="S237" i="5"/>
  <c r="S43" i="5"/>
  <c r="T208" i="5"/>
  <c r="S313" i="5"/>
  <c r="S99" i="5"/>
  <c r="T240" i="5"/>
  <c r="S5" i="5"/>
  <c r="S292" i="5"/>
  <c r="S66" i="5"/>
  <c r="S302" i="5"/>
  <c r="T106" i="5"/>
  <c r="S46" i="5"/>
  <c r="S151" i="5"/>
  <c r="T52" i="5"/>
  <c r="S324" i="5"/>
  <c r="T47" i="5"/>
  <c r="T251" i="5"/>
  <c r="S328" i="5"/>
  <c r="T30" i="5"/>
  <c r="T101" i="5"/>
  <c r="S219" i="5"/>
  <c r="S71" i="5"/>
  <c r="T105" i="5"/>
  <c r="S6" i="5"/>
  <c r="T299" i="5"/>
  <c r="T320" i="5"/>
  <c r="T41" i="5"/>
  <c r="T133" i="5"/>
  <c r="S227" i="5"/>
  <c r="T44" i="5"/>
  <c r="T40" i="5"/>
  <c r="T239" i="5"/>
  <c r="T223" i="5"/>
  <c r="S172" i="5"/>
  <c r="S108" i="5"/>
  <c r="T294" i="5"/>
  <c r="T266" i="5"/>
  <c r="S187" i="5"/>
  <c r="T253" i="5"/>
  <c r="S202" i="5"/>
  <c r="T211" i="5"/>
  <c r="T36" i="5"/>
  <c r="S21" i="5"/>
  <c r="T205" i="5"/>
  <c r="T108" i="5"/>
  <c r="T169" i="5"/>
  <c r="T265" i="5"/>
  <c r="T217" i="5"/>
  <c r="S190" i="5"/>
  <c r="S39" i="5"/>
  <c r="S259" i="5"/>
  <c r="S49" i="5"/>
  <c r="T177" i="5"/>
  <c r="S246" i="5"/>
  <c r="S303" i="5"/>
  <c r="S282" i="5"/>
  <c r="S19" i="5"/>
  <c r="T59" i="5"/>
  <c r="T82" i="5"/>
  <c r="T286" i="5"/>
  <c r="S222" i="5"/>
  <c r="S178" i="5"/>
  <c r="T91" i="5"/>
  <c r="T162" i="5"/>
  <c r="T69" i="5"/>
  <c r="T258" i="5"/>
  <c r="T8" i="5"/>
  <c r="S252" i="5"/>
  <c r="T274" i="5"/>
  <c r="T57" i="5"/>
  <c r="T14" i="5"/>
  <c r="T171" i="5"/>
  <c r="S301" i="5"/>
  <c r="T310" i="5"/>
  <c r="T19" i="5"/>
  <c r="S129" i="5"/>
  <c r="T167" i="5"/>
  <c r="S77" i="5"/>
  <c r="T332" i="5"/>
  <c r="T306" i="5"/>
  <c r="S105" i="5"/>
  <c r="T207" i="5"/>
  <c r="T11" i="5"/>
  <c r="S198" i="5"/>
  <c r="S183" i="5"/>
  <c r="T143" i="5"/>
  <c r="T85" i="5"/>
  <c r="T27" i="5"/>
  <c r="T301" i="5"/>
  <c r="S339" i="5"/>
  <c r="T21" i="5"/>
  <c r="T269" i="5"/>
  <c r="T305" i="5"/>
  <c r="S197" i="5"/>
  <c r="T296" i="5"/>
  <c r="T246" i="5"/>
  <c r="T278" i="5"/>
  <c r="T137" i="5"/>
  <c r="S123" i="5"/>
  <c r="T316" i="5"/>
  <c r="S124" i="5"/>
  <c r="T226" i="5"/>
  <c r="S85" i="5"/>
  <c r="S335" i="5"/>
  <c r="S298" i="5"/>
  <c r="T43" i="5"/>
  <c r="S214" i="5"/>
  <c r="T218" i="5"/>
  <c r="S266" i="5"/>
  <c r="T136" i="5"/>
  <c r="T6" i="5"/>
  <c r="T227" i="5"/>
  <c r="T135" i="5"/>
  <c r="S147" i="5"/>
  <c r="S289" i="5"/>
  <c r="T182" i="5"/>
  <c r="T224" i="5"/>
  <c r="S70" i="5"/>
  <c r="T242" i="5"/>
  <c r="T79" i="5"/>
  <c r="T186" i="5"/>
  <c r="T76" i="5"/>
  <c r="T134" i="5"/>
  <c r="T153" i="5"/>
  <c r="T174" i="5"/>
  <c r="T259" i="5"/>
  <c r="T81" i="5"/>
  <c r="S270" i="5"/>
  <c r="T65" i="5"/>
  <c r="S277" i="5"/>
  <c r="S112" i="5"/>
  <c r="S195" i="5"/>
  <c r="T193" i="5"/>
  <c r="S59" i="5"/>
  <c r="T228" i="5"/>
  <c r="T289" i="5"/>
  <c r="T304" i="5"/>
  <c r="T103" i="5"/>
  <c r="T280" i="5"/>
  <c r="T95" i="5"/>
  <c r="S121" i="5"/>
  <c r="S53" i="5"/>
  <c r="S61" i="5"/>
  <c r="S215" i="5"/>
  <c r="S152" i="5"/>
  <c r="T159" i="5"/>
  <c r="T49" i="5"/>
  <c r="T187" i="5"/>
  <c r="T238" i="5"/>
  <c r="S25" i="5"/>
  <c r="T314" i="5"/>
  <c r="S158" i="5"/>
  <c r="S314" i="5"/>
  <c r="T98" i="5"/>
  <c r="T126" i="5"/>
  <c r="S81" i="5"/>
  <c r="T215" i="5"/>
  <c r="T287" i="5"/>
  <c r="S171" i="5"/>
  <c r="S176" i="5"/>
  <c r="S128" i="5"/>
  <c r="T39" i="5"/>
  <c r="S264" i="5"/>
  <c r="T229" i="5"/>
  <c r="S330" i="5"/>
  <c r="S194" i="5"/>
  <c r="S111" i="5"/>
  <c r="S306" i="5"/>
  <c r="S134" i="5"/>
  <c r="T86" i="5"/>
  <c r="S333" i="5"/>
  <c r="S20" i="5"/>
  <c r="T235" i="5"/>
  <c r="S276" i="5"/>
  <c r="S67" i="5"/>
  <c r="S212" i="5"/>
  <c r="S329" i="5"/>
  <c r="S223" i="5"/>
  <c r="S35" i="5"/>
  <c r="T123" i="5"/>
  <c r="S76" i="5"/>
  <c r="T23" i="5"/>
  <c r="S16" i="5"/>
  <c r="S238" i="5"/>
  <c r="T179" i="5"/>
  <c r="S7" i="5"/>
  <c r="S206" i="5"/>
  <c r="T268" i="5"/>
  <c r="S148" i="5"/>
  <c r="T257" i="5"/>
  <c r="T148" i="5"/>
  <c r="T166" i="5"/>
  <c r="T209" i="5"/>
  <c r="S274" i="5"/>
  <c r="T145" i="5"/>
  <c r="S55" i="5"/>
  <c r="T100" i="5"/>
  <c r="S244" i="5"/>
  <c r="T337" i="5"/>
  <c r="S65" i="5"/>
  <c r="T271" i="5"/>
  <c r="T329" i="5"/>
  <c r="T336" i="5"/>
  <c r="S257" i="5"/>
  <c r="T277" i="5"/>
  <c r="S29" i="5"/>
  <c r="S135" i="5"/>
  <c r="S139" i="5"/>
  <c r="S296" i="5"/>
  <c r="T247" i="5"/>
  <c r="T236" i="5"/>
  <c r="S122" i="5"/>
  <c r="S256" i="5"/>
  <c r="S295" i="5"/>
  <c r="T119" i="5"/>
  <c r="S320" i="5"/>
  <c r="S334" i="5"/>
  <c r="T116" i="5"/>
  <c r="T313" i="5"/>
  <c r="S60" i="5"/>
  <c r="T333" i="5"/>
  <c r="T161" i="5"/>
  <c r="S86" i="5"/>
  <c r="T213" i="5"/>
  <c r="S133" i="5"/>
  <c r="T195" i="5"/>
  <c r="S337" i="5"/>
  <c r="S160" i="5"/>
  <c r="T219" i="5"/>
  <c r="T293" i="5"/>
  <c r="T297" i="5"/>
  <c r="T90" i="5"/>
  <c r="S125" i="5"/>
  <c r="T328" i="5"/>
  <c r="T28" i="5"/>
  <c r="T165" i="5"/>
  <c r="S131" i="5"/>
  <c r="T33" i="5"/>
  <c r="S89" i="5"/>
  <c r="S14" i="5"/>
  <c r="S79" i="5"/>
  <c r="T34" i="5"/>
  <c r="T173" i="5"/>
  <c r="S101" i="5"/>
  <c r="S144" i="5"/>
  <c r="S100" i="5"/>
  <c r="T9" i="5"/>
  <c r="S267" i="5"/>
  <c r="T283" i="5"/>
  <c r="T312" i="5"/>
  <c r="S272" i="5"/>
  <c r="S204" i="5"/>
  <c r="S225" i="5"/>
  <c r="S235" i="5"/>
  <c r="S251" i="5"/>
  <c r="T170" i="5"/>
  <c r="S200" i="5"/>
  <c r="S138" i="5"/>
  <c r="T113" i="5"/>
  <c r="T5" i="5"/>
  <c r="T17" i="5"/>
  <c r="T206" i="5"/>
  <c r="S32" i="5"/>
  <c r="S255" i="5"/>
  <c r="S291" i="5"/>
  <c r="S97" i="5"/>
  <c r="S241" i="5"/>
  <c r="S126" i="5"/>
  <c r="S243" i="5"/>
  <c r="S33" i="5"/>
  <c r="S321" i="5"/>
  <c r="S179" i="5"/>
  <c r="T291" i="5"/>
  <c r="T272" i="5"/>
  <c r="T315" i="5"/>
  <c r="S299" i="5"/>
  <c r="T16" i="5"/>
  <c r="T146" i="5"/>
  <c r="S240" i="5"/>
  <c r="S90" i="5"/>
  <c r="T198" i="5"/>
  <c r="T7" i="5"/>
  <c r="S300" i="5"/>
  <c r="T15" i="5"/>
  <c r="T308" i="5"/>
  <c r="T55" i="5"/>
  <c r="S10" i="5"/>
  <c r="S119" i="5"/>
  <c r="T127" i="5"/>
  <c r="T156" i="5"/>
  <c r="S174" i="5"/>
  <c r="T196" i="5"/>
  <c r="S217" i="5"/>
  <c r="S201" i="5"/>
  <c r="S94" i="5"/>
  <c r="S150" i="5"/>
  <c r="T302" i="5"/>
  <c r="T318" i="5"/>
  <c r="T243" i="5"/>
  <c r="T24" i="5"/>
  <c r="S275" i="5"/>
  <c r="T104" i="5"/>
  <c r="T128" i="5"/>
  <c r="S233" i="5"/>
  <c r="T35" i="5"/>
  <c r="S136" i="5"/>
  <c r="S180" i="5"/>
  <c r="S297" i="5"/>
  <c r="S93" i="5"/>
  <c r="S80" i="5"/>
  <c r="T230" i="5"/>
  <c r="S221" i="5"/>
  <c r="S170" i="5"/>
  <c r="S186" i="5"/>
  <c r="T210" i="5"/>
  <c r="T112" i="5"/>
  <c r="S104" i="5"/>
  <c r="S48" i="5"/>
  <c r="S91" i="5"/>
  <c r="T234" i="5"/>
  <c r="S132" i="5"/>
  <c r="T178" i="5"/>
  <c r="S116" i="5"/>
  <c r="T125" i="5"/>
  <c r="S245" i="5"/>
  <c r="S26" i="5"/>
  <c r="T18" i="5"/>
  <c r="S203" i="5"/>
  <c r="S263" i="5"/>
  <c r="T220" i="5"/>
  <c r="S78" i="5"/>
  <c r="S315" i="5"/>
  <c r="T231" i="5"/>
  <c r="T334" i="5"/>
  <c r="T38" i="5"/>
  <c r="S106" i="5"/>
  <c r="S281" i="5"/>
  <c r="S83" i="5"/>
  <c r="S98" i="5"/>
  <c r="T300" i="5"/>
  <c r="S12" i="5"/>
  <c r="S310" i="5"/>
  <c r="S254" i="5"/>
  <c r="S311" i="5"/>
  <c r="T78" i="5"/>
  <c r="S15" i="5"/>
  <c r="S189" i="5"/>
  <c r="T122" i="5"/>
  <c r="T12" i="5"/>
  <c r="T181" i="5"/>
  <c r="T22" i="5"/>
  <c r="S72" i="5"/>
  <c r="T189" i="5"/>
  <c r="S325" i="5"/>
  <c r="T62" i="5"/>
  <c r="S75" i="5"/>
  <c r="S28" i="5"/>
  <c r="T83" i="5"/>
  <c r="S332" i="5"/>
  <c r="S166" i="5"/>
  <c r="T152" i="5"/>
  <c r="S127" i="5"/>
  <c r="S258" i="5"/>
  <c r="S87" i="5"/>
  <c r="S218" i="5"/>
  <c r="S260" i="5"/>
  <c r="T46" i="5"/>
  <c r="S338" i="5"/>
  <c r="T327" i="5"/>
  <c r="S169" i="5"/>
  <c r="S163" i="5"/>
  <c r="T89" i="5"/>
  <c r="T279" i="5"/>
  <c r="T102" i="5"/>
  <c r="S284" i="5"/>
  <c r="T249" i="5"/>
  <c r="S220" i="5"/>
  <c r="T50" i="5"/>
  <c r="S331" i="5"/>
  <c r="T155" i="5"/>
  <c r="S141" i="5"/>
  <c r="T248" i="5"/>
  <c r="S319" i="5"/>
  <c r="S323" i="5"/>
  <c r="T110" i="5"/>
  <c r="S285" i="5"/>
  <c r="T147" i="5"/>
  <c r="S82" i="5"/>
  <c r="T303" i="5"/>
  <c r="T120" i="5"/>
  <c r="S242" i="5"/>
  <c r="S247" i="5"/>
  <c r="T192" i="5"/>
  <c r="T237" i="5"/>
  <c r="T96" i="5"/>
  <c r="T168" i="5"/>
  <c r="T151" i="5"/>
  <c r="T241" i="5"/>
  <c r="T245" i="5"/>
  <c r="T281" i="5"/>
  <c r="S209" i="5"/>
  <c r="T114" i="5"/>
  <c r="S11" i="5"/>
  <c r="S304" i="5"/>
  <c r="S110" i="5"/>
  <c r="S50" i="5"/>
  <c r="T10" i="5"/>
  <c r="S162" i="5"/>
  <c r="S249" i="5"/>
  <c r="S117" i="5"/>
  <c r="T2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<sst xmlns="http://schemas.openxmlformats.org/spreadsheetml/2006/main" count="35943" uniqueCount="16067">
  <si>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</si>
  <si>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</si>
  <si>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</si>
  <si>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</si>
  <si>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</si>
  <si>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</si>
  <si>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</si>
  <si>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</si>
  <si>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</si>
  <si>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</si>
  <si>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</si>
  <si>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</si>
  <si>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</si>
  <si>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</si>
  <si>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</si>
  <si>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</si>
  <si>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</si>
  <si>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</si>
  <si>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</si>
  <si>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</si>
  <si>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</si>
  <si>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</si>
  <si>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</si>
  <si>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</si>
  <si>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</si>
  <si>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</si>
  <si>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</si>
  <si>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</si>
  <si>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</si>
  <si>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</si>
  <si>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</si>
  <si>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</si>
  <si>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</si>
  <si>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</si>
  <si>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</si>
  <si>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</si>
  <si>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</si>
  <si>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</si>
  <si>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</si>
  <si>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</si>
  <si>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</si>
  <si>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</si>
  <si>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</si>
  <si>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</si>
  <si>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</si>
  <si>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</si>
  <si>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</si>
  <si>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</si>
  <si>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</si>
  <si>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</si>
  <si>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</si>
  <si>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</si>
  <si>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</si>
  <si>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</si>
  <si>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</si>
  <si>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</si>
  <si>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</si>
  <si>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</si>
  <si>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</si>
  <si>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</si>
  <si>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</si>
  <si>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</si>
  <si>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</si>
  <si>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</si>
  <si>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</si>
  <si>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</si>
  <si>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</si>
  <si>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</si>
  <si>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</si>
  <si>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</si>
  <si>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</si>
  <si>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</si>
  <si>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</si>
  <si>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</si>
  <si>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</si>
  <si>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</si>
  <si>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</si>
  <si>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</si>
  <si>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</si>
  <si>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</si>
  <si>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</si>
  <si>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</si>
  <si>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</si>
  <si>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</si>
  <si>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</si>
  <si>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</si>
  <si>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</si>
  <si>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</si>
  <si>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</si>
  <si>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</si>
  <si>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</si>
  <si>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</si>
  <si>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</si>
  <si>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</si>
  <si>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</si>
  <si>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</si>
  <si>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</si>
  <si>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</si>
  <si>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</si>
  <si>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</si>
  <si>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</si>
  <si>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</si>
  <si>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</si>
  <si>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</si>
  <si>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</si>
  <si>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</si>
  <si>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</si>
  <si>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</si>
  <si>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</si>
  <si>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</si>
  <si>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</si>
  <si>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</si>
  <si>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</si>
  <si>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</si>
  <si>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</si>
  <si>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</si>
  <si>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</si>
  <si>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</si>
  <si>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</si>
  <si>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</si>
  <si>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</si>
  <si>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</si>
  <si>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</si>
  <si>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</si>
  <si>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</si>
  <si>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</si>
  <si>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</si>
  <si>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</si>
  <si>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</si>
  <si>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</si>
  <si>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</si>
  <si>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</si>
  <si>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</si>
  <si>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</si>
  <si>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</si>
  <si>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</si>
  <si>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</si>
  <si>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</si>
  <si>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</si>
  <si>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</si>
  <si>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</si>
  <si>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</si>
  <si>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</si>
  <si>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</si>
  <si>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</si>
  <si>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</si>
  <si>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</si>
  <si>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</si>
  <si>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</si>
  <si>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</si>
  <si>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</si>
  <si>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</si>
  <si>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</si>
  <si>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</si>
  <si>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</si>
  <si>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</si>
  <si>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</si>
  <si>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</si>
  <si>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</si>
  <si>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</si>
  <si>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</si>
  <si>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</si>
  <si>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</si>
  <si>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</si>
  <si>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</si>
  <si>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</si>
  <si>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</si>
  <si>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</si>
  <si>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</si>
  <si>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</si>
  <si>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</si>
  <si>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</si>
  <si>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</si>
  <si>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</si>
  <si>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</si>
  <si>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</si>
  <si>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</si>
  <si>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</si>
  <si>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</si>
  <si>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</si>
  <si>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</si>
  <si>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</si>
  <si>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</si>
  <si>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</si>
  <si>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</si>
  <si>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</si>
  <si>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</si>
  <si>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</si>
  <si>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</si>
  <si>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</si>
  <si>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</si>
  <si>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</si>
  <si>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</si>
  <si>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</si>
  <si>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</si>
  <si>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</si>
  <si>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</si>
  <si>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</si>
  <si>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</si>
  <si>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</si>
  <si>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</si>
  <si>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</si>
  <si>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</si>
  <si>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</si>
  <si>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</si>
  <si>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</si>
  <si>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</si>
  <si>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</si>
  <si>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</si>
  <si>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</si>
  <si>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</si>
  <si>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</si>
  <si>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</si>
  <si>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</si>
  <si>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</si>
  <si>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</si>
  <si>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</si>
  <si>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</si>
  <si>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</si>
  <si>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</si>
  <si>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</si>
  <si>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</si>
  <si>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</si>
  <si>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</si>
  <si>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</si>
  <si>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</si>
  <si>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</si>
  <si>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</si>
  <si>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</si>
  <si>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</si>
  <si>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</si>
  <si>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</si>
  <si>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</si>
  <si>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</si>
  <si>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</si>
  <si>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</si>
  <si>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</si>
  <si>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</si>
  <si>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</si>
  <si>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</si>
  <si>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</si>
  <si>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</si>
  <si>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</si>
  <si>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</si>
  <si>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</si>
  <si>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</si>
  <si>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</si>
  <si>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</si>
  <si>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</si>
  <si>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</si>
  <si>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</si>
  <si>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</si>
  <si>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</si>
  <si>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</si>
  <si>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</si>
  <si>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</si>
  <si>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</si>
  <si>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</si>
  <si>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</si>
  <si>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</si>
  <si>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</si>
  <si>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</si>
  <si>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</si>
  <si>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</si>
  <si>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</si>
  <si>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</si>
  <si>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</si>
  <si>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</si>
  <si>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</si>
  <si>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</si>
  <si>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</si>
  <si>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</si>
  <si>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</si>
  <si>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</si>
  <si>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</si>
  <si>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</si>
  <si>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</si>
  <si>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</si>
  <si>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</si>
  <si>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</si>
  <si>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</si>
  <si>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</si>
  <si>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</si>
  <si>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</si>
  <si>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</si>
  <si>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</si>
  <si>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</si>
  <si>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</si>
  <si>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</si>
  <si>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</si>
  <si>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</si>
  <si>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</si>
  <si>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</si>
  <si>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</si>
  <si>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</si>
  <si>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</si>
  <si>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</si>
  <si>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</si>
  <si>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</si>
  <si>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</si>
  <si>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</si>
  <si>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</si>
  <si>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</si>
  <si>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</si>
  <si>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</si>
  <si>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</si>
  <si>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</si>
  <si>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</si>
  <si>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</si>
  <si>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</si>
  <si>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</si>
  <si>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</si>
  <si>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</si>
  <si>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</si>
  <si>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</si>
  <si>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</si>
  <si>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</si>
  <si>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</si>
  <si>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</si>
  <si>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</si>
  <si>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</si>
  <si>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</si>
  <si>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</si>
  <si>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</si>
  <si>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</si>
  <si>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</si>
  <si>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</si>
  <si>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</si>
  <si>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</si>
  <si>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</si>
  <si>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</si>
  <si>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</si>
  <si>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</si>
  <si>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</si>
  <si>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</si>
  <si>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</si>
  <si>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</si>
  <si>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</si>
  <si>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</si>
  <si>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</si>
  <si>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</si>
  <si>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</si>
  <si>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</si>
  <si>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</si>
  <si>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</si>
  <si>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</si>
  <si>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</si>
  <si>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</si>
  <si>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</si>
  <si>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</si>
  <si>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</si>
  <si>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</si>
  <si>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</si>
  <si>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</si>
  <si>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</si>
  <si>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</si>
  <si>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</si>
  <si>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</si>
  <si>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</si>
  <si>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</si>
  <si>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</si>
  <si>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</si>
  <si>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</si>
  <si>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</si>
  <si>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</si>
  <si>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</si>
  <si>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</si>
  <si>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</si>
  <si>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</si>
  <si>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</si>
  <si>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</si>
  <si>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</si>
  <si>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</si>
  <si>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</si>
  <si>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</si>
  <si>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</si>
  <si>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</si>
  <si>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</si>
  <si>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</si>
  <si>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</si>
  <si>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</si>
  <si>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</si>
  <si>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</si>
  <si>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</si>
  <si>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</si>
  <si>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</si>
  <si>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</si>
  <si>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</si>
  <si>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</si>
  <si>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</si>
  <si>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</si>
  <si>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</si>
  <si>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</si>
  <si>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</si>
  <si>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</si>
  <si>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</si>
  <si>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</si>
  <si>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</si>
  <si>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</si>
  <si>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</si>
  <si>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</si>
  <si>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</si>
  <si>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</si>
  <si>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</si>
  <si>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</si>
  <si>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</si>
  <si>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</si>
  <si>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</si>
  <si>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</si>
  <si>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</si>
  <si>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</si>
  <si>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</si>
  <si>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</si>
  <si>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</si>
  <si>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</si>
  <si>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</si>
  <si>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</si>
  <si>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</si>
  <si>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</si>
  <si>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</si>
  <si>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</si>
  <si>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</si>
  <si>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</si>
  <si>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</si>
  <si>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</si>
  <si>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</si>
  <si>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</si>
  <si>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</si>
  <si>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</si>
  <si>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</si>
  <si>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</si>
  <si>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</si>
  <si>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</si>
  <si>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</si>
  <si>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</si>
  <si>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</si>
  <si>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</si>
  <si>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</si>
  <si>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</si>
  <si>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</si>
  <si>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</si>
  <si>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</si>
  <si>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</si>
  <si>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</si>
  <si>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</si>
  <si>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</si>
  <si>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</si>
  <si>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</si>
  <si>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</si>
  <si>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</si>
  <si>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</si>
  <si>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</si>
  <si>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</si>
  <si>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</si>
  <si>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</si>
  <si>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</si>
  <si>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</si>
  <si>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</si>
  <si>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</si>
  <si>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</si>
  <si>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</si>
  <si>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</si>
  <si>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</si>
  <si>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</si>
  <si>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</si>
  <si>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</si>
  <si>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</si>
  <si>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</si>
  <si>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</si>
  <si>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</si>
  <si>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</si>
  <si>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</si>
  <si>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</si>
  <si>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</si>
  <si>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</si>
  <si>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</si>
  <si>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</si>
  <si>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</si>
  <si>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</si>
  <si>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</si>
  <si>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</si>
  <si>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</si>
  <si>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</si>
  <si>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</si>
  <si>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</si>
  <si>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</si>
  <si>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</si>
  <si>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</si>
  <si>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</si>
  <si>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</si>
  <si>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</si>
  <si>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</si>
  <si>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</si>
  <si>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</si>
  <si>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</si>
  <si>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</si>
  <si>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</si>
  <si>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</si>
  <si>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</si>
  <si>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</si>
  <si>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</si>
  <si>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</si>
  <si>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</si>
  <si>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</si>
  <si>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</si>
  <si>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</si>
  <si>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</si>
  <si>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</si>
  <si>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</si>
  <si>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</si>
  <si>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</si>
  <si>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</si>
  <si>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</si>
  <si>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</si>
  <si>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</si>
  <si>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</si>
  <si>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</si>
  <si>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</si>
  <si>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</si>
  <si>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</si>
  <si>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</si>
  <si>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</si>
  <si>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</si>
  <si>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</si>
  <si>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</si>
  <si>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</si>
  <si>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</si>
  <si>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</si>
  <si>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</si>
  <si>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</si>
  <si>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</si>
  <si>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</si>
  <si>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</si>
  <si>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</si>
  <si>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</si>
  <si>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</si>
  <si>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</si>
  <si>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</si>
  <si>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</si>
  <si>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</si>
  <si>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</si>
  <si>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</si>
  <si>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</si>
  <si>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</si>
  <si>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</si>
  <si>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</si>
  <si>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</si>
  <si>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</si>
  <si>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</si>
  <si>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</si>
  <si>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</si>
  <si>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</si>
  <si>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</si>
  <si>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</si>
  <si>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</si>
  <si>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</si>
  <si>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</si>
  <si>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</si>
  <si>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</si>
  <si>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</si>
  <si>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</si>
  <si>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</si>
  <si>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</si>
  <si>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</si>
  <si>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</si>
  <si>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</si>
  <si>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</si>
  <si>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</si>
  <si>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</si>
  <si>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</si>
  <si>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</si>
  <si>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</si>
  <si>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</si>
  <si>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</si>
  <si>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</si>
  <si>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</si>
  <si>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</si>
  <si>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</si>
  <si>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</si>
  <si>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</si>
  <si>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</si>
  <si>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</si>
  <si>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</si>
  <si>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</si>
  <si>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</si>
  <si>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</si>
  <si>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</si>
  <si>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</si>
  <si>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</si>
  <si>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</si>
  <si>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</si>
  <si>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</si>
  <si>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</si>
  <si>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</si>
  <si>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</si>
  <si>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</si>
  <si>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</si>
  <si>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</si>
  <si>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</si>
  <si>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</si>
  <si>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</si>
  <si>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</si>
  <si>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</si>
  <si>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</si>
  <si>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</si>
  <si>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</si>
  <si>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</si>
  <si>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</si>
  <si>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</si>
  <si>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</si>
  <si>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</si>
  <si>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</si>
  <si>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</si>
  <si>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</si>
  <si>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</si>
  <si>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</si>
  <si>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</si>
  <si>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</si>
  <si>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</si>
  <si>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</si>
  <si>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</si>
  <si>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</si>
  <si>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</si>
  <si>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</si>
  <si>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</si>
  <si>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</si>
  <si>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</si>
  <si>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</si>
  <si>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</si>
  <si>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</si>
  <si>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</si>
  <si>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</si>
  <si>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</si>
  <si>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</si>
  <si>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</si>
  <si>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</si>
  <si>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</si>
  <si>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</si>
  <si>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</si>
  <si>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</si>
  <si>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</si>
  <si>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</si>
  <si>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</si>
  <si>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</si>
  <si>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</si>
  <si>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</si>
  <si>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</si>
  <si>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</si>
  <si>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</si>
  <si>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</si>
  <si>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</si>
  <si>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</si>
  <si>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</si>
  <si>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</si>
  <si>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</si>
  <si>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</si>
  <si>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</si>
  <si>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</si>
  <si>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</si>
  <si>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</si>
  <si>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</si>
  <si>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</si>
  <si>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</si>
  <si>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</si>
  <si>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</si>
  <si>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</si>
  <si>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</si>
  <si>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</si>
  <si>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</si>
  <si>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</si>
  <si>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</si>
  <si>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</si>
  <si>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</si>
  <si>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</si>
  <si>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</si>
  <si>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</si>
  <si>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</si>
  <si>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</si>
  <si>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</si>
  <si>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</si>
  <si>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</si>
  <si>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</si>
  <si>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</si>
  <si>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</si>
  <si>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</si>
  <si>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</si>
  <si>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</si>
  <si>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</si>
  <si>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</si>
  <si>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</si>
  <si>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</si>
  <si>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</si>
  <si>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</si>
  <si>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</si>
  <si>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</si>
  <si>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</si>
  <si>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</si>
  <si>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</si>
  <si>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</si>
  <si>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</si>
  <si>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</si>
  <si>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</si>
  <si>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</si>
  <si>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</si>
  <si>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</si>
  <si>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</si>
  <si>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</si>
  <si>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</si>
  <si>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</si>
  <si>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</si>
  <si>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</si>
  <si>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</si>
  <si>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</si>
  <si>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</si>
  <si>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</si>
  <si>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</si>
  <si>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</si>
  <si>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</si>
  <si>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</si>
  <si>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</si>
  <si>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</si>
  <si>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</si>
  <si>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</si>
  <si>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</si>
  <si>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</si>
  <si>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</si>
  <si>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</si>
  <si>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</si>
  <si>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</si>
  <si>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</si>
  <si>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</si>
  <si>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</si>
  <si>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</si>
  <si>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</si>
  <si>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</si>
  <si>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</si>
  <si>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</si>
  <si>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</si>
  <si>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</si>
  <si>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</si>
  <si>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</si>
  <si>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</si>
  <si>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</si>
  <si>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</si>
  <si>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</si>
  <si>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</si>
  <si>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</si>
  <si>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</si>
  <si>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</si>
  <si>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</si>
  <si>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</si>
  <si>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</si>
  <si>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</si>
  <si>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</si>
  <si>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</si>
  <si>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</si>
  <si>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</si>
  <si>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</si>
  <si>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</si>
  <si>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</si>
  <si>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</si>
  <si>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</si>
  <si>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</si>
  <si>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</si>
  <si>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</si>
  <si>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</si>
  <si>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</si>
  <si>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</si>
  <si>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</si>
  <si>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</si>
  <si>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</si>
  <si>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</si>
  <si>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</si>
  <si>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</si>
  <si>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</si>
  <si>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</si>
  <si>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</si>
  <si>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</si>
  <si>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</si>
  <si>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</si>
  <si>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</si>
  <si>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</si>
  <si>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</si>
  <si>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</si>
  <si>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</si>
  <si>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</si>
  <si>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</si>
  <si>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</si>
  <si>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</si>
  <si>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</si>
  <si>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</si>
  <si>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</si>
  <si>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</si>
  <si>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</si>
  <si>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</si>
  <si>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</si>
  <si>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</si>
  <si>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</si>
  <si>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</si>
  <si>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</si>
  <si>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</si>
  <si>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</si>
  <si>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</si>
  <si>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</si>
  <si>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</si>
  <si>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</si>
  <si>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</si>
  <si>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</si>
  <si>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</si>
  <si>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</si>
  <si>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</si>
  <si>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</si>
  <si>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</si>
  <si>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</si>
  <si>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</si>
  <si>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</si>
  <si>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</si>
  <si>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</si>
  <si>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</si>
  <si>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</si>
  <si>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</si>
  <si>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</si>
  <si>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</si>
  <si>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</si>
  <si>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</si>
  <si>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</si>
  <si>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</si>
  <si>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</si>
  <si>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</si>
  <si>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</si>
  <si>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</si>
  <si>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</si>
  <si>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</si>
  <si>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</si>
  <si>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</si>
  <si>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</si>
  <si>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</si>
  <si>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</si>
  <si>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</si>
  <si>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</si>
  <si>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</si>
  <si>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</si>
  <si>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</si>
  <si>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</si>
  <si>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</si>
  <si>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</si>
  <si>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</si>
  <si>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</si>
  <si>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</si>
  <si>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</si>
  <si>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</si>
  <si>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</si>
  <si>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</si>
  <si>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</si>
  <si>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</si>
  <si>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</si>
  <si>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</si>
  <si>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</si>
  <si>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</si>
  <si>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</si>
  <si>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</si>
  <si>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</si>
  <si>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</si>
  <si>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</si>
  <si>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</si>
  <si>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</si>
  <si>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</si>
  <si>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</si>
  <si>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</si>
  <si>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</si>
  <si>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</si>
  <si>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</si>
  <si>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</si>
  <si>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</si>
  <si>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</si>
  <si>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</si>
  <si>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</si>
  <si>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</si>
  <si>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</si>
  <si>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</si>
  <si>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</si>
  <si>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</si>
  <si>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</si>
  <si>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</si>
  <si>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</si>
  <si>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</si>
  <si>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</si>
  <si>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</si>
  <si>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</si>
  <si>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</si>
  <si>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</si>
  <si>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</si>
  <si>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</si>
  <si>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</si>
  <si>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</si>
  <si>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</si>
  <si>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</si>
  <si>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</si>
  <si>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</si>
  <si>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</si>
  <si>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</si>
  <si>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</si>
  <si>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</si>
  <si>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</si>
  <si>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</si>
  <si>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</si>
  <si>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</si>
  <si>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</si>
  <si>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</si>
  <si>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</si>
  <si>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</si>
  <si>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</si>
  <si>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</si>
  <si>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</si>
  <si>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</si>
  <si>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</si>
  <si>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</si>
  <si>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</si>
  <si>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</si>
  <si>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</si>
  <si>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</si>
  <si>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</si>
  <si>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</si>
  <si>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</si>
  <si>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</si>
  <si>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</si>
  <si>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</si>
  <si>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</si>
  <si>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</si>
  <si>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</si>
  <si>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</si>
  <si>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</si>
  <si>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</si>
  <si>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</si>
  <si>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</si>
  <si>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</si>
  <si>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</si>
  <si>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</si>
  <si>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</si>
  <si>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</si>
  <si>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</si>
  <si>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</si>
  <si>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</si>
  <si>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</si>
  <si>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</si>
  <si>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</si>
  <si>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</si>
  <si>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</si>
  <si>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</si>
  <si>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</si>
  <si>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</si>
  <si>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</si>
  <si>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</si>
  <si>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</si>
  <si>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</si>
  <si>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</si>
  <si>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</si>
  <si>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</si>
  <si>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</si>
  <si>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</si>
  <si>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</si>
  <si>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</si>
  <si>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</si>
  <si>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</si>
  <si>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</si>
  <si>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</si>
  <si>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</si>
  <si>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</si>
  <si>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</si>
  <si>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</si>
  <si>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</si>
  <si>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</si>
  <si>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</si>
  <si>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</si>
  <si>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</si>
  <si>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</si>
  <si>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</si>
  <si>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</si>
  <si>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</si>
  <si>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</si>
  <si>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</si>
  <si>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</si>
  <si>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</si>
  <si>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</si>
  <si>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</si>
  <si>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</si>
  <si>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</si>
  <si>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</si>
  <si>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</si>
  <si>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</si>
  <si>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</si>
  <si>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</si>
  <si>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</si>
  <si>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</si>
  <si>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</si>
  <si>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</si>
  <si>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</si>
  <si>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</si>
  <si>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</si>
  <si>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</si>
  <si>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</si>
  <si>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</si>
  <si>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</si>
  <si>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</si>
  <si>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</si>
  <si>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</si>
  <si>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</si>
  <si>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</si>
  <si>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</si>
  <si>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</si>
  <si>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</si>
  <si>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</si>
  <si>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</si>
  <si>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</si>
  <si>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</si>
  <si>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</si>
  <si>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</si>
  <si>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</si>
  <si>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</si>
  <si>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</si>
  <si>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</si>
  <si>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</si>
  <si>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</si>
  <si>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</si>
  <si>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</si>
  <si>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</si>
  <si>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</si>
  <si>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</si>
  <si>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</si>
  <si>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</si>
  <si>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</si>
  <si>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</si>
  <si>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</si>
  <si>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</si>
  <si>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</si>
  <si>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</si>
  <si>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</si>
  <si>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</si>
  <si>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</si>
  <si>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</si>
  <si>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</si>
  <si>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</si>
  <si>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</si>
  <si>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</si>
  <si>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</si>
  <si>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</si>
  <si>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</si>
  <si>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</si>
  <si>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</si>
  <si>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</si>
  <si>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</si>
  <si>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</si>
  <si>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</si>
  <si>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</si>
  <si>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</si>
  <si>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</si>
  <si>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</si>
  <si>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</si>
  <si>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</si>
  <si>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</si>
  <si>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</si>
  <si>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</si>
  <si>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</si>
  <si>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</si>
  <si>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</si>
  <si>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</si>
  <si>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</si>
  <si>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</si>
  <si>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</si>
  <si>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</si>
  <si>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</si>
  <si>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</si>
  <si>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</si>
  <si>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</si>
  <si>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</si>
  <si>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</si>
  <si>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</si>
  <si>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</si>
  <si>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</si>
  <si>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</si>
  <si>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</si>
  <si>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</si>
  <si>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</si>
  <si>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</si>
  <si>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</si>
  <si>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</si>
  <si>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</si>
  <si>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</si>
  <si>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</si>
  <si>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</si>
  <si>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</si>
  <si>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</si>
  <si>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</si>
  <si>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</si>
  <si>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</si>
  <si>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</si>
  <si>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</si>
  <si>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</si>
  <si>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</si>
  <si>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</si>
  <si>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</si>
  <si>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</si>
  <si>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</si>
  <si>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</si>
  <si>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</si>
  <si>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</si>
  <si>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</si>
  <si>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</si>
  <si>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</si>
  <si>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</si>
  <si>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</si>
  <si>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</si>
  <si>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</si>
  <si>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</si>
  <si>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</si>
  <si>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</si>
  <si>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</si>
  <si>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</si>
  <si>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</si>
  <si>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</si>
  <si>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</si>
  <si>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</si>
  <si>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</si>
  <si>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</si>
  <si>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</si>
  <si>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</si>
  <si>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</si>
  <si>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</si>
  <si>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</si>
  <si>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</si>
  <si>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</si>
  <si>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</si>
  <si>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</si>
  <si>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</si>
  <si>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</si>
  <si>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</si>
  <si>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</si>
  <si>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</si>
  <si>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</si>
  <si>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</si>
  <si>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</si>
  <si>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</si>
  <si>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</si>
  <si>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</si>
  <si>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</si>
  <si>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</si>
  <si>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</si>
  <si>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</si>
  <si>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</si>
  <si>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</si>
  <si>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</si>
  <si>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</si>
  <si>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</si>
  <si>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</si>
  <si>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</si>
  <si>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</si>
  <si>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</si>
  <si>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</si>
  <si>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</si>
  <si>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</si>
  <si>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</si>
  <si>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</si>
  <si>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</si>
  <si>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</si>
  <si>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</si>
  <si>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</si>
  <si>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</si>
  <si>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</si>
  <si>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</si>
  <si>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</si>
  <si>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</si>
  <si>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</si>
  <si>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</si>
  <si>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</si>
  <si>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</si>
  <si>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</si>
  <si>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</si>
  <si>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</si>
  <si>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</si>
  <si>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</si>
  <si>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</si>
  <si>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</si>
  <si>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</si>
  <si>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</si>
  <si>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</si>
  <si>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</si>
  <si>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</si>
  <si>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</si>
  <si>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</si>
  <si>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</si>
  <si>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</si>
  <si>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</si>
  <si>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</si>
  <si>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</si>
  <si>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</si>
  <si>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</si>
  <si>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</si>
  <si>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</si>
  <si>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</si>
  <si>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</si>
  <si>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</si>
  <si>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</si>
  <si>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</si>
  <si>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</si>
  <si>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</si>
  <si>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</si>
  <si>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</si>
  <si>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</si>
  <si>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</si>
  <si>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</si>
  <si>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</si>
  <si>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</si>
  <si>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</si>
  <si>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</si>
  <si>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</si>
  <si>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</si>
  <si>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</si>
  <si>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</si>
  <si>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</si>
  <si>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</si>
  <si>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</si>
  <si>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</si>
  <si>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</si>
  <si>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</si>
  <si>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</si>
  <si>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</si>
  <si>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</si>
  <si>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</si>
  <si>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</si>
  <si>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</si>
  <si>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</si>
  <si>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</si>
  <si>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</si>
  <si>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</si>
  <si>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</si>
  <si>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</si>
  <si>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</si>
  <si>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</si>
  <si>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</si>
  <si>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</si>
  <si>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</si>
  <si>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</si>
  <si>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</si>
  <si>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</si>
  <si>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</si>
  <si>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</si>
  <si>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</si>
  <si>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</si>
  <si>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</si>
  <si>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</si>
  <si>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</si>
  <si>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</si>
  <si>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</si>
  <si>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</si>
  <si>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</si>
  <si>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</si>
  <si>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</si>
  <si>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</si>
  <si>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</si>
  <si>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</si>
  <si>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</si>
  <si>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</si>
  <si>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</si>
  <si>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</si>
  <si>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</si>
  <si>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</si>
  <si>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</si>
  <si>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</si>
  <si>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</si>
  <si>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</si>
  <si>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</si>
  <si>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</si>
  <si>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</si>
  <si>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</si>
  <si>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</si>
  <si>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</si>
  <si>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</si>
  <si>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</si>
  <si>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</si>
  <si>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</si>
  <si>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</si>
  <si>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</si>
  <si>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</si>
  <si>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</si>
  <si>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</si>
  <si>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</si>
  <si>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</si>
  <si>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</si>
  <si>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</si>
  <si>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</si>
  <si>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</si>
  <si>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</si>
  <si>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</si>
  <si>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</si>
  <si>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</si>
  <si>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</si>
  <si>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</si>
  <si>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</si>
  <si>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</si>
  <si>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</si>
  <si>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</si>
  <si>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</si>
  <si>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</si>
  <si>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</si>
  <si>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</si>
  <si>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</si>
  <si>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</si>
  <si>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</si>
  <si>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</si>
  <si>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</si>
  <si>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</si>
  <si>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</si>
  <si>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</si>
  <si>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</si>
  <si>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</si>
  <si>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</si>
  <si>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</si>
  <si>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</si>
  <si>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</si>
  <si>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</si>
  <si>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</si>
  <si>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</si>
  <si>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</si>
  <si>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</si>
  <si>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</si>
  <si>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</si>
  <si>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</si>
  <si>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</si>
  <si>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</si>
  <si>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</si>
  <si>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</si>
  <si>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</si>
  <si>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</si>
  <si>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</si>
  <si>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</si>
  <si>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</si>
  <si>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</si>
  <si>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</si>
  <si>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</si>
  <si>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</si>
  <si>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</si>
  <si>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</si>
  <si>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</si>
  <si>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</si>
  <si>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</si>
  <si>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</si>
  <si>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</si>
  <si>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</si>
  <si>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</si>
  <si>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</si>
  <si>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</si>
  <si>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</si>
  <si>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</si>
  <si>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</si>
  <si>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</si>
  <si>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</si>
  <si>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</si>
  <si>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</si>
  <si>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</si>
  <si>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</si>
  <si>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</si>
  <si>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</si>
  <si>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</si>
  <si>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</si>
  <si>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</si>
  <si>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</si>
  <si>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</si>
  <si>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</si>
  <si>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</si>
  <si>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</si>
  <si>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</si>
  <si>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</si>
  <si>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</si>
  <si>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</si>
  <si>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</si>
  <si>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</si>
  <si>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</si>
  <si>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</si>
  <si>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</si>
  <si>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</si>
  <si>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</si>
  <si>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</si>
  <si>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</si>
  <si>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</si>
  <si>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</si>
  <si>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</si>
  <si>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</si>
  <si>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</si>
  <si>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</si>
  <si>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</si>
  <si>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</si>
  <si>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</si>
  <si>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</si>
  <si>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</si>
  <si>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</si>
  <si>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</si>
  <si>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</si>
  <si>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</si>
  <si>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</si>
  <si>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</si>
  <si>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</si>
  <si>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</si>
  <si>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</si>
  <si>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</si>
  <si>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</si>
  <si>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</si>
  <si>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</si>
  <si>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</si>
  <si>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</si>
  <si>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</si>
  <si>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</si>
  <si>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</si>
  <si>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</si>
  <si>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</si>
  <si>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</si>
  <si>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</si>
  <si>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</si>
  <si>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</si>
  <si>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</si>
  <si>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</si>
  <si>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</si>
  <si>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</si>
  <si>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</si>
  <si>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</si>
  <si>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</si>
  <si>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</si>
  <si>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</si>
  <si>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</si>
  <si>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</si>
  <si>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</si>
  <si>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</si>
  <si>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</si>
  <si>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</si>
  <si>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</si>
  <si>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</si>
  <si>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</si>
  <si>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</si>
  <si>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</si>
  <si>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</si>
  <si>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</si>
  <si>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</si>
  <si>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</si>
  <si>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</si>
  <si>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</si>
  <si>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</si>
  <si>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</si>
  <si>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</si>
  <si>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</si>
  <si>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</si>
  <si>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</si>
  <si>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</si>
  <si>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</si>
  <si>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</si>
  <si>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</si>
  <si>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</si>
  <si>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</si>
  <si>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</si>
  <si>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</si>
  <si>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</si>
  <si>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</si>
  <si>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</si>
  <si>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</si>
  <si>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</si>
  <si>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</si>
  <si>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</si>
  <si>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</si>
  <si>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</si>
  <si>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</si>
  <si>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</si>
  <si>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</si>
  <si>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</si>
  <si>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</si>
  <si>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</si>
  <si>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</si>
  <si>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</si>
  <si>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</si>
  <si>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</si>
  <si>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</si>
  <si>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</si>
  <si>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</si>
  <si>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</si>
  <si>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</si>
  <si>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</si>
  <si>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</si>
  <si>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</si>
  <si>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</si>
  <si>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</si>
  <si>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</si>
  <si>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</si>
  <si>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</si>
  <si>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</si>
  <si>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</si>
  <si>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</si>
  <si>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</si>
  <si>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</si>
  <si>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</si>
  <si>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</si>
  <si>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</si>
  <si>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</si>
  <si>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</si>
  <si>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</si>
  <si>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</si>
  <si>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</si>
  <si>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</si>
  <si>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</si>
  <si>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</si>
  <si>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</si>
  <si>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</si>
  <si>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</si>
  <si>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</si>
  <si>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</si>
  <si>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</si>
  <si>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</si>
  <si>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</si>
  <si>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</si>
  <si>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</si>
  <si>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</si>
  <si>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</si>
  <si>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</si>
  <si>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</si>
  <si>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</si>
  <si>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</si>
  <si>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</si>
  <si>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</si>
  <si>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</si>
  <si>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</si>
  <si>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</si>
  <si>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</si>
  <si>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</si>
  <si>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</si>
  <si>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</si>
  <si>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</si>
  <si>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</si>
  <si>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</si>
  <si>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</si>
  <si>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</si>
  <si>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</si>
  <si>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</si>
  <si>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</si>
  <si>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</si>
  <si>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</si>
  <si>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</si>
  <si>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</si>
  <si>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</si>
  <si>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</si>
  <si>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</si>
  <si>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</si>
  <si>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</si>
  <si>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</si>
  <si>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</si>
  <si>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</si>
  <si>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</si>
  <si>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</si>
  <si>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</si>
  <si>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</si>
  <si>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</si>
  <si>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</si>
  <si>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</si>
  <si>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</si>
  <si>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</si>
  <si>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</si>
  <si>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</si>
  <si>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</si>
  <si>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</si>
  <si>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</si>
  <si>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</si>
  <si>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</si>
  <si>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</si>
  <si>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</si>
  <si>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</si>
  <si>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</si>
  <si>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</si>
  <si>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</si>
  <si>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</si>
  <si>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</si>
  <si>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</si>
  <si>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</si>
  <si>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</si>
  <si>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</si>
  <si>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</si>
  <si>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</si>
  <si>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</si>
  <si>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</si>
  <si>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</si>
  <si>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</si>
  <si>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</si>
  <si>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</si>
  <si>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</si>
  <si>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</si>
  <si>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</si>
  <si>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</si>
  <si>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</si>
  <si>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</si>
  <si>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</si>
  <si>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</si>
  <si>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</si>
  <si>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</si>
  <si>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</si>
  <si>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</si>
  <si>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</si>
  <si>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</si>
  <si>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</si>
  <si>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</si>
  <si>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</si>
  <si>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</si>
  <si>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</si>
  <si>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</si>
  <si>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</si>
  <si>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</si>
  <si>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</si>
  <si>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</si>
  <si>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</si>
  <si>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</si>
  <si>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</si>
  <si>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</si>
  <si>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</si>
  <si>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</si>
  <si>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</si>
  <si>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</si>
  <si>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</si>
  <si>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</si>
  <si>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</si>
  <si>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</si>
  <si>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</si>
  <si>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</si>
  <si>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</si>
  <si>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</si>
  <si>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</si>
  <si>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</si>
  <si>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</si>
  <si>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</si>
  <si>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</si>
  <si>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</si>
  <si>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</si>
  <si>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</si>
  <si>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</si>
  <si>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</si>
  <si>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</si>
  <si>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</si>
  <si>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</si>
  <si>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</si>
  <si>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</si>
  <si>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</si>
  <si>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</si>
  <si>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</si>
  <si>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</si>
  <si>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</si>
  <si>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</si>
  <si>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</si>
  <si>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</si>
  <si>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</si>
  <si>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</si>
  <si>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</si>
  <si>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</si>
  <si>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</si>
  <si>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</si>
  <si>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</si>
  <si>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</si>
  <si>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</si>
  <si>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</si>
  <si>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</si>
  <si>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</si>
  <si>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</si>
  <si>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</si>
  <si>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</si>
  <si>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</si>
  <si>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</si>
  <si>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</si>
  <si>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</si>
  <si>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</si>
  <si>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</si>
  <si>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</si>
  <si>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</si>
  <si>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</si>
  <si>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</si>
  <si>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</si>
  <si>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</si>
  <si>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</si>
  <si>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</si>
  <si>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</si>
  <si>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</si>
  <si>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</si>
  <si>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</si>
  <si>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</si>
  <si>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</si>
  <si>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</si>
  <si>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</si>
  <si>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</si>
  <si>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</si>
  <si>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</si>
  <si>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</si>
  <si>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</si>
  <si>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</si>
  <si>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</si>
  <si>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</si>
  <si>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</si>
  <si>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</si>
  <si>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</si>
  <si>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</si>
  <si>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</si>
  <si>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</si>
  <si>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</si>
  <si>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</si>
  <si>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</si>
  <si>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</si>
  <si>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</si>
  <si>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</si>
  <si>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</si>
  <si>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</si>
  <si>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</si>
  <si>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</si>
  <si>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</si>
  <si>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</si>
  <si>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</si>
  <si>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</si>
  <si>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</si>
  <si>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</si>
  <si>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</si>
  <si>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</si>
  <si>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</si>
  <si>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</si>
  <si>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</si>
  <si>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</si>
  <si>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</si>
  <si>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</si>
  <si>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</si>
  <si>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</si>
  <si>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</si>
  <si>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</si>
  <si>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</si>
  <si>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</si>
  <si>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</si>
  <si>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</si>
  <si>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</si>
  <si>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</si>
  <si>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</si>
  <si>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</si>
  <si>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</si>
  <si>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</si>
  <si>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</si>
  <si>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</si>
  <si>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</si>
  <si>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</si>
  <si>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</si>
  <si>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</si>
  <si>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</si>
  <si>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</si>
  <si>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</si>
  <si>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</si>
  <si>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</si>
  <si>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</si>
  <si>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</si>
  <si>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</si>
  <si>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</si>
  <si>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</si>
  <si>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</si>
  <si>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</si>
  <si>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</si>
  <si>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</si>
  <si>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</si>
  <si>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</si>
  <si>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</si>
  <si>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</si>
  <si>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</si>
  <si>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</si>
  <si>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</si>
  <si>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</si>
  <si>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</si>
  <si>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</si>
  <si>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</si>
  <si>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</si>
  <si>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</si>
  <si>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</si>
  <si>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</si>
  <si>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</si>
  <si>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</si>
  <si>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</si>
  <si>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</si>
  <si>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</si>
  <si>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</si>
  <si>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</si>
  <si>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</si>
  <si>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</si>
  <si>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</si>
  <si>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</si>
  <si>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</si>
  <si>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</si>
  <si>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</si>
  <si>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</si>
  <si>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</si>
  <si>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</si>
  <si>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</si>
  <si>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</si>
  <si>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</si>
  <si>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</si>
  <si>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</si>
  <si>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</si>
  <si>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</si>
  <si>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</si>
  <si>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</si>
  <si>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</si>
  <si>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</si>
  <si>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</si>
  <si>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</si>
  <si>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</si>
  <si>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</si>
  <si>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</si>
  <si>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</si>
  <si>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</si>
  <si>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</si>
  <si>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</si>
  <si>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</si>
  <si>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</si>
  <si>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</si>
  <si>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</si>
  <si>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</si>
  <si>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</si>
  <si>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</si>
  <si>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</si>
  <si>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</si>
  <si>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</si>
  <si>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</si>
  <si>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</si>
  <si>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</si>
  <si>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</si>
  <si>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</si>
  <si>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</si>
  <si>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</si>
  <si>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</si>
  <si>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</si>
  <si>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</si>
  <si>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</si>
  <si>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</si>
  <si>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</si>
  <si>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</si>
  <si>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</si>
  <si>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</si>
  <si>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</si>
  <si>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</si>
  <si>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</si>
  <si>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</si>
  <si>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</si>
  <si>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</si>
  <si>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</si>
  <si>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</si>
  <si>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</si>
  <si>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</si>
  <si>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</si>
  <si>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</si>
  <si>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</si>
  <si>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</si>
  <si>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</si>
  <si>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</si>
  <si>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</si>
  <si>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</si>
  <si>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</si>
  <si>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</si>
  <si>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</si>
  <si>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</si>
  <si>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</si>
  <si>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</si>
  <si>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</si>
  <si>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</si>
  <si>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</si>
  <si>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</si>
  <si>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</si>
  <si>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</si>
  <si>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</si>
  <si>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</si>
  <si>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</si>
  <si>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</si>
  <si>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</si>
  <si>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</si>
  <si>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</si>
  <si>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</si>
  <si>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</si>
  <si>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</si>
  <si>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</si>
  <si>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</si>
  <si>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</si>
  <si>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</si>
  <si>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</si>
  <si>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</si>
  <si>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</si>
  <si>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</si>
  <si>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</si>
  <si>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</si>
  <si>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</si>
  <si>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</si>
  <si>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</si>
  <si>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</si>
  <si>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</si>
  <si>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</si>
  <si>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</si>
  <si>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</si>
  <si>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</si>
  <si>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</si>
  <si>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</si>
  <si>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</si>
  <si>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</si>
  <si>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</si>
  <si>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</si>
  <si>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</si>
  <si>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</si>
  <si>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</si>
  <si>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</si>
  <si>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</si>
  <si>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</si>
  <si>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</si>
  <si>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</si>
  <si>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</si>
  <si>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</si>
  <si>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</si>
  <si>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</si>
  <si>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</si>
  <si>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</si>
  <si>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</si>
  <si>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</si>
  <si>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</si>
  <si>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</si>
  <si>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</si>
  <si>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</si>
  <si>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</si>
  <si>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</si>
  <si>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</si>
  <si>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</si>
  <si>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</si>
  <si>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</si>
  <si>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</si>
  <si>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</si>
  <si>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</si>
  <si>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</si>
  <si>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</si>
  <si>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</si>
  <si>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</si>
  <si>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</si>
  <si>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</si>
  <si>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</si>
  <si>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</si>
  <si>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</si>
  <si>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</si>
  <si>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</si>
  <si>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</si>
  <si>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</si>
  <si>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</si>
  <si>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</si>
  <si>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</si>
  <si>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</si>
  <si>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</si>
  <si>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</si>
  <si>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</si>
  <si>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</si>
  <si>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</si>
  <si>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</si>
  <si>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</si>
  <si>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</si>
  <si>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</si>
  <si>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</si>
  <si>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</si>
  <si>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</si>
  <si>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</si>
  <si>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</si>
  <si>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</si>
  <si>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</si>
  <si>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</si>
  <si>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</si>
  <si>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</si>
  <si>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</si>
  <si>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</si>
  <si>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</si>
  <si>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</si>
  <si>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</si>
  <si>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</si>
  <si>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</si>
  <si>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</si>
  <si>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</si>
  <si>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</si>
  <si>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</si>
  <si>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</si>
  <si>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</si>
  <si>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</si>
  <si>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</si>
  <si>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</si>
  <si>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</si>
  <si>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</si>
  <si>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</si>
  <si>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</si>
  <si>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</si>
  <si>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</si>
  <si>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</si>
  <si>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</si>
  <si>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</si>
  <si>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</si>
  <si>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</si>
  <si>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</si>
  <si>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</si>
  <si>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</si>
  <si>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</si>
  <si>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</si>
  <si>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</si>
  <si>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</si>
  <si>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</si>
  <si>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</si>
  <si>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</si>
  <si>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</si>
  <si>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</si>
  <si>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</si>
  <si>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</si>
  <si>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</si>
  <si>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</si>
  <si>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</si>
  <si>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</si>
  <si>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</si>
  <si>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</si>
  <si>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</si>
  <si>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</si>
  <si>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</si>
  <si>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</si>
  <si>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</si>
  <si>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</si>
  <si>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</si>
  <si>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</si>
  <si>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</si>
  <si>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</si>
  <si>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</si>
  <si>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</si>
  <si>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</si>
  <si>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</si>
  <si>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</si>
  <si>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</si>
  <si>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</si>
  <si>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</si>
  <si>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</si>
  <si>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</si>
  <si>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</si>
  <si>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</si>
  <si>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</si>
  <si>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</si>
  <si>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</si>
  <si>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</si>
  <si>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</si>
  <si>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</si>
  <si>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</si>
  <si>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</si>
  <si>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</si>
  <si>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</si>
  <si>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</si>
  <si>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</si>
  <si>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</si>
  <si>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</si>
  <si>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</si>
  <si>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</si>
  <si>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</si>
  <si>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</si>
  <si>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</si>
  <si>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</si>
  <si>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</si>
  <si>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</si>
  <si>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</si>
  <si>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</si>
  <si>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</si>
  <si>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</si>
  <si>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</si>
  <si>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</si>
  <si>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</si>
  <si>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</si>
  <si>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</si>
  <si>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</si>
  <si>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</si>
  <si>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</si>
  <si>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</si>
  <si>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</si>
  <si>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</si>
  <si>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</si>
  <si>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</si>
  <si>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</si>
  <si>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</si>
  <si>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</si>
  <si>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</si>
  <si>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</si>
  <si>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</si>
  <si>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</si>
  <si>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</si>
  <si>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</si>
  <si>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</si>
  <si>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</si>
  <si>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</si>
  <si>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</si>
  <si>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</si>
  <si>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</si>
  <si>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</si>
  <si>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</si>
  <si>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</si>
  <si>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</si>
  <si>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</si>
  <si>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</si>
  <si>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</si>
  <si>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</si>
  <si>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</si>
  <si>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</si>
  <si>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</si>
  <si>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</si>
  <si>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</si>
  <si>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</si>
  <si>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</si>
  <si>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</si>
  <si>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</si>
  <si>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</si>
  <si>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</si>
  <si>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</si>
  <si>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</si>
  <si>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</si>
  <si>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</si>
  <si>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</si>
  <si>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</si>
  <si>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</si>
  <si>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</si>
  <si>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</si>
  <si>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</si>
  <si>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</si>
  <si>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</si>
  <si>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</si>
  <si>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</si>
  <si>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</si>
  <si>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</si>
  <si>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</si>
  <si>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</si>
  <si>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</si>
  <si>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</si>
  <si>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</si>
  <si>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</si>
  <si>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</si>
  <si>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</si>
  <si>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</si>
  <si>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</si>
  <si>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</si>
  <si>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</si>
  <si>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</si>
  <si>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</si>
  <si>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</si>
  <si>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</si>
  <si>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</si>
  <si>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</si>
  <si>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</si>
  <si>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</si>
  <si>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</si>
  <si>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</si>
  <si>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</si>
  <si>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</si>
  <si>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</si>
  <si>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</si>
  <si>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</si>
  <si>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</si>
  <si>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</si>
  <si>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</si>
  <si>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</si>
  <si>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</si>
  <si>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</si>
  <si>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</si>
  <si>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</si>
  <si>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</si>
  <si>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</si>
  <si>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</si>
  <si>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</si>
  <si>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</si>
  <si>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</si>
  <si>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</si>
  <si>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</si>
  <si>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</si>
  <si>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</si>
  <si>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</si>
  <si>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</si>
  <si>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</si>
  <si>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</si>
  <si>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</si>
  <si>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</si>
  <si>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</si>
  <si>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</si>
  <si>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</si>
  <si>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</si>
  <si>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</si>
  <si>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</si>
  <si>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</si>
  <si>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</si>
  <si>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</si>
  <si>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</si>
  <si>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</si>
  <si>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</si>
  <si>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</si>
  <si>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</si>
  <si>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</si>
  <si>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</si>
  <si>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</si>
  <si>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</si>
  <si>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</si>
  <si>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</si>
  <si>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</si>
  <si>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</si>
  <si>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</si>
  <si>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</si>
  <si>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</si>
  <si>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</si>
  <si>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</si>
  <si>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</si>
  <si>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</si>
  <si>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</si>
  <si>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</si>
  <si>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</si>
  <si>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</si>
  <si>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</si>
  <si>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</si>
  <si>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</si>
  <si>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</si>
  <si>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</si>
  <si>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</si>
  <si>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</si>
  <si>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</si>
  <si>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</si>
  <si>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</si>
  <si>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</si>
  <si>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</si>
  <si>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</si>
  <si>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</si>
  <si>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</si>
  <si>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</si>
  <si>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</si>
  <si>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</si>
  <si>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</si>
  <si>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</si>
  <si>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</si>
  <si>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</si>
  <si>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</si>
  <si>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</si>
  <si>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</si>
  <si>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</si>
  <si>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</si>
  <si>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</si>
  <si>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</si>
  <si>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</si>
  <si>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</si>
  <si>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</si>
  <si>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</si>
  <si>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</si>
  <si>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</si>
  <si>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</si>
  <si>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</si>
  <si>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</si>
  <si>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</si>
  <si>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</si>
  <si>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</si>
  <si>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</si>
  <si>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</si>
  <si>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</si>
  <si>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</si>
  <si>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</si>
  <si>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</si>
  <si>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</si>
  <si>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</si>
  <si>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</si>
  <si>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</si>
  <si>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</si>
  <si>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</si>
  <si>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</si>
  <si>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</si>
  <si>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</si>
  <si>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</si>
  <si>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</si>
  <si>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</si>
  <si>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</si>
  <si>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</si>
  <si>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</si>
  <si>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</si>
  <si>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</si>
  <si>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</si>
  <si>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</si>
  <si>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</si>
  <si>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</si>
  <si>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</si>
  <si>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</si>
  <si>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</si>
  <si>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</si>
  <si>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</si>
  <si>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</si>
  <si>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</si>
  <si>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</si>
  <si>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</si>
  <si>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</si>
  <si>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</si>
  <si>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</si>
  <si>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</si>
  <si>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</si>
  <si>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</si>
  <si>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</si>
  <si>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</si>
  <si>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</si>
  <si>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</si>
  <si>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</si>
  <si>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</si>
  <si>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</si>
  <si>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</si>
  <si>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</si>
  <si>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</si>
  <si>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</si>
  <si>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</si>
  <si>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</si>
  <si>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</si>
  <si>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</si>
  <si>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</si>
  <si>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</si>
  <si>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</si>
  <si>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</si>
  <si>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</si>
  <si>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</si>
  <si>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</si>
  <si>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</si>
  <si>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</si>
  <si>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</si>
  <si>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</si>
  <si>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</si>
  <si>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</si>
  <si>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</si>
  <si>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</si>
  <si>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</si>
  <si>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</si>
  <si>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</si>
  <si>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</si>
  <si>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</si>
  <si>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</si>
  <si>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</si>
  <si>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</si>
  <si>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</si>
  <si>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</si>
  <si>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</si>
  <si>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</si>
  <si>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</si>
  <si>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</si>
  <si>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</si>
  <si>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</si>
  <si>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</si>
  <si>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</si>
  <si>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</si>
  <si>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</si>
  <si>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</si>
  <si>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</si>
  <si>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</si>
  <si>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</si>
  <si>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</si>
  <si>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</si>
  <si>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</si>
  <si>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</si>
  <si>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</si>
  <si>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</si>
  <si>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</si>
  <si>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</si>
  <si>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</si>
  <si>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</si>
  <si>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</si>
  <si>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</si>
  <si>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</si>
  <si>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</si>
  <si>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</si>
  <si>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</si>
  <si>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</si>
  <si>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</si>
  <si>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</si>
  <si>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</si>
  <si>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</si>
  <si>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</si>
  <si>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</si>
  <si>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</si>
  <si>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</si>
  <si>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</si>
  <si>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</si>
  <si>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</si>
  <si>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</si>
  <si>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</si>
  <si>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</si>
  <si>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</si>
  <si>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</si>
  <si>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</si>
  <si>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</si>
  <si>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</si>
  <si>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</si>
  <si>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</si>
  <si>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</si>
  <si>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</si>
  <si>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</si>
  <si>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</si>
  <si>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</si>
  <si>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</si>
  <si>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</si>
  <si>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</si>
  <si>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</si>
  <si>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</si>
  <si>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</si>
  <si>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</si>
  <si>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</si>
  <si>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</si>
  <si>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</si>
  <si>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</si>
  <si>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</si>
  <si>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</si>
  <si>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</si>
  <si>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</si>
  <si>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</si>
  <si>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</si>
  <si>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</si>
  <si>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</si>
  <si>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</si>
  <si>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</si>
  <si>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</si>
  <si>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</si>
  <si>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</si>
  <si>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</si>
  <si>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</si>
  <si>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</si>
  <si>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</si>
  <si>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</si>
  <si>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</si>
  <si>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</si>
  <si>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</si>
  <si>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</si>
  <si>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</si>
  <si>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</si>
  <si>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</si>
  <si>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</si>
  <si>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</si>
  <si>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</si>
  <si>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</si>
  <si>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</si>
  <si>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</si>
  <si>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</si>
  <si>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</si>
  <si>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</si>
  <si>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</si>
  <si>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</si>
  <si>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</si>
  <si>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</si>
  <si>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</si>
  <si>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</si>
  <si>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</si>
  <si>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</si>
  <si>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</si>
  <si>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</si>
  <si>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</si>
  <si>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</si>
  <si>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</si>
  <si>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</si>
  <si>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</si>
  <si>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</si>
  <si>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</si>
  <si>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</si>
  <si>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</si>
  <si>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</si>
  <si>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</si>
  <si>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</si>
  <si>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</si>
  <si>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</si>
  <si>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</si>
  <si>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</si>
  <si>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</si>
  <si>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</si>
  <si>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</si>
  <si>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</si>
  <si>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</si>
  <si>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</si>
  <si>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</si>
  <si>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</si>
  <si>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</si>
  <si>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</si>
  <si>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</si>
  <si>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</si>
  <si>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</si>
  <si>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</si>
  <si>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</si>
  <si>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</si>
  <si>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</si>
  <si>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</si>
  <si>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</si>
  <si>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</si>
  <si>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</si>
  <si>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</si>
  <si>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</si>
  <si>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</si>
  <si>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</si>
  <si>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</si>
  <si>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</si>
  <si>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</si>
  <si>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</si>
  <si>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</si>
  <si>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</si>
  <si>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</si>
  <si>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</si>
  <si>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</si>
  <si>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</si>
  <si>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</si>
  <si>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</si>
  <si>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</si>
  <si>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</si>
  <si>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</si>
  <si>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</si>
  <si>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</si>
  <si>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</si>
  <si>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</si>
  <si>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</si>
  <si>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</si>
  <si>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</si>
  <si>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</si>
  <si>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</si>
  <si>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</si>
  <si>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</si>
  <si>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</si>
  <si>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</si>
  <si>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</si>
  <si>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</si>
  <si>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</si>
  <si>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</si>
  <si>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</si>
  <si>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</si>
  <si>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</si>
  <si>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</si>
  <si>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</si>
  <si>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</si>
  <si>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</si>
  <si>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</si>
  <si>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</si>
  <si>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</si>
  <si>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</si>
  <si>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</si>
  <si>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</si>
  <si>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</si>
  <si>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</si>
  <si>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</si>
  <si>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</si>
  <si>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</si>
  <si>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</si>
  <si>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</si>
  <si>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</si>
  <si>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</si>
  <si>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</si>
  <si>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</si>
  <si>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</si>
  <si>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</si>
  <si>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</si>
  <si>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</si>
  <si>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</si>
  <si>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</si>
  <si>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</si>
  <si>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</si>
  <si>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</si>
  <si>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</si>
  <si>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</si>
  <si>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</si>
  <si>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</si>
  <si>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</si>
  <si>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</si>
  <si>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</si>
  <si>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</si>
  <si>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</si>
  <si>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</si>
  <si>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</si>
  <si>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</si>
  <si>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</si>
  <si>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</si>
  <si>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</si>
  <si>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</si>
  <si>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</si>
  <si>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</si>
  <si>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</si>
  <si>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</si>
  <si>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</si>
  <si>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</si>
  <si>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</si>
  <si>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</si>
  <si>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</si>
  <si>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</si>
  <si>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</si>
  <si>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</si>
  <si>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</si>
  <si>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</si>
  <si>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</si>
  <si>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</si>
  <si>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</si>
  <si>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</si>
  <si>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</si>
  <si>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</si>
  <si>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</si>
  <si>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</si>
  <si>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</si>
  <si>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</si>
  <si>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</si>
  <si>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</si>
  <si>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</si>
  <si>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</si>
  <si>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</si>
  <si>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</si>
  <si>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</si>
  <si>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</si>
  <si>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</si>
  <si>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</si>
  <si>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</si>
  <si>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</si>
  <si>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</si>
  <si>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</si>
  <si>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</si>
  <si>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</si>
  <si>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</si>
  <si>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</si>
  <si>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</si>
  <si>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</si>
  <si>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</si>
  <si>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</si>
  <si>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</si>
  <si>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</si>
  <si>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</si>
  <si>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</si>
  <si>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</si>
  <si>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</si>
  <si>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</si>
  <si>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</si>
  <si>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</si>
  <si>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</si>
  <si>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</si>
  <si>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</si>
  <si>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</si>
  <si>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</si>
  <si>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</si>
  <si>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</si>
  <si>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</si>
  <si>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</si>
  <si>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</si>
  <si>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</si>
  <si>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</si>
  <si>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</si>
  <si>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</si>
  <si>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</si>
  <si>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</si>
  <si>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</si>
  <si>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</si>
  <si>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</si>
  <si>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</si>
  <si>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</si>
  <si>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</si>
  <si>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</si>
  <si>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</si>
  <si>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</si>
  <si>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</si>
  <si>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</si>
  <si>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</si>
  <si>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</si>
  <si>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</si>
  <si>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</si>
  <si>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</si>
  <si>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</si>
  <si>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</si>
  <si>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</si>
  <si>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</si>
  <si>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</si>
  <si>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</si>
  <si>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</si>
  <si>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</si>
  <si>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</si>
  <si>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</si>
  <si>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</si>
  <si>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</si>
  <si>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</si>
  <si>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</si>
  <si>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</si>
  <si>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</si>
  <si>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</si>
  <si>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</si>
  <si>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</si>
  <si>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</si>
  <si>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</si>
  <si>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</si>
  <si>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</si>
  <si>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</si>
  <si>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</si>
  <si>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</si>
  <si>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</si>
  <si>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</si>
  <si>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</si>
  <si>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</si>
  <si>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</si>
  <si>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</si>
  <si>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</si>
  <si>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</si>
  <si>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</si>
  <si>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</si>
  <si>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</si>
  <si>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</si>
  <si>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</si>
  <si>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</si>
  <si>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</si>
  <si>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</si>
  <si>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</si>
  <si>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</si>
  <si>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</si>
  <si>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</si>
  <si>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</si>
  <si>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</si>
  <si>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</si>
  <si>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</si>
  <si>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</si>
  <si>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</si>
  <si>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</si>
  <si>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</si>
  <si>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</si>
  <si>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</si>
  <si>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</si>
  <si>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</si>
  <si>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</si>
  <si>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</si>
  <si>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</si>
  <si>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</si>
  <si>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</si>
  <si>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</si>
  <si>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</si>
  <si>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</si>
  <si>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</si>
  <si>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</si>
  <si>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</si>
  <si>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</si>
  <si>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</si>
  <si>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</si>
  <si>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</si>
  <si>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</si>
  <si>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</si>
  <si>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</si>
  <si>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</si>
  <si>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</si>
  <si>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</si>
  <si>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</si>
  <si>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</si>
  <si>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</si>
  <si>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</si>
  <si>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</si>
  <si>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</si>
  <si>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</si>
  <si>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</si>
  <si>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</si>
  <si>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</si>
  <si>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</si>
  <si>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</si>
  <si>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</si>
  <si>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</si>
  <si>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</si>
  <si>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</si>
  <si>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</si>
  <si>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</si>
  <si>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</si>
  <si>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</si>
  <si>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</si>
  <si>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</si>
  <si>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</si>
  <si>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</si>
  <si>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</si>
  <si>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</si>
  <si>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</si>
  <si>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</si>
  <si>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</si>
  <si>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</si>
  <si>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</si>
  <si>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</si>
  <si>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</si>
  <si>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</si>
  <si>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</si>
  <si>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</si>
  <si>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</si>
  <si>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</si>
  <si>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</si>
  <si>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</si>
  <si>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</si>
  <si>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</si>
  <si>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</si>
  <si>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</si>
  <si>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</si>
  <si>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</si>
  <si>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</si>
  <si>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</si>
  <si>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</si>
  <si>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</si>
  <si>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</si>
  <si>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</si>
  <si>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</si>
  <si>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</si>
  <si>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</si>
  <si>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</si>
  <si>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</si>
  <si>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</si>
  <si>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</si>
  <si>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</si>
  <si>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</si>
  <si>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</si>
  <si>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</si>
  <si>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</si>
  <si>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</si>
  <si>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</si>
  <si>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</si>
  <si>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</si>
  <si>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</si>
  <si>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</si>
  <si>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</si>
  <si>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</si>
  <si>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</si>
  <si>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</si>
  <si>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</si>
  <si>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</si>
  <si>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</si>
  <si>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</si>
  <si>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</si>
  <si>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</si>
  <si>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</si>
  <si>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</si>
  <si>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</si>
  <si>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</si>
  <si>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</si>
  <si>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</si>
  <si>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</si>
  <si>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</si>
  <si>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</si>
  <si>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</si>
  <si>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</si>
  <si>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</si>
  <si>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</si>
  <si>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</si>
  <si>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</si>
  <si>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</si>
  <si>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</si>
  <si>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</si>
  <si>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</si>
  <si>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</si>
  <si>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</si>
  <si>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</si>
  <si>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</si>
  <si>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</si>
  <si>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</si>
  <si>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</si>
  <si>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</si>
  <si>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</si>
  <si>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</si>
  <si>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</si>
  <si>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</si>
  <si>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</si>
  <si>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</si>
  <si>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</si>
  <si>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</si>
  <si>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</si>
  <si>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</si>
  <si>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</si>
  <si>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</si>
  <si>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</si>
  <si>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</si>
  <si>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</si>
  <si>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</si>
  <si>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</si>
  <si>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</si>
  <si>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</si>
  <si>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</si>
  <si>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</si>
  <si>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</si>
  <si>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</si>
  <si>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</si>
  <si>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</si>
  <si>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</si>
  <si>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</si>
  <si>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</si>
  <si>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</si>
  <si>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</si>
  <si>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</si>
  <si>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</si>
  <si>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</si>
  <si>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</si>
  <si>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</si>
  <si>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</si>
  <si>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</si>
  <si>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</si>
  <si>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</si>
  <si>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</si>
  <si>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</si>
  <si>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</si>
  <si>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</si>
  <si>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</si>
  <si>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</si>
  <si>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</si>
  <si>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</si>
  <si>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</si>
  <si>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</si>
  <si>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</si>
  <si>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</si>
  <si>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</si>
  <si>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</si>
  <si>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</si>
  <si>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</si>
  <si>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</si>
  <si>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</si>
  <si>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</si>
  <si>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</si>
  <si>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</si>
  <si>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</si>
  <si>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</si>
  <si>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</si>
  <si>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</si>
  <si>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</si>
  <si>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</si>
  <si>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</si>
  <si>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</si>
  <si>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</si>
  <si>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</si>
  <si>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</si>
  <si>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</si>
  <si>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</si>
  <si>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</si>
  <si>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</si>
  <si>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</si>
  <si>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</si>
  <si>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</si>
  <si>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</si>
  <si>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</si>
  <si>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</si>
  <si>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</si>
  <si>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</si>
  <si>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</si>
  <si>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</si>
  <si>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</si>
  <si>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</si>
  <si>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</si>
  <si>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</si>
  <si>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</si>
  <si>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</si>
  <si>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</si>
  <si>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</si>
  <si>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</si>
  <si>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</si>
  <si>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</si>
  <si>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</si>
  <si>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</si>
  <si>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</si>
  <si>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</si>
  <si>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</si>
  <si>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</si>
  <si>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</si>
  <si>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</si>
  <si>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</si>
  <si>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</si>
  <si>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</si>
  <si>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</si>
  <si>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</si>
  <si>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</si>
  <si>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</si>
  <si>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</si>
  <si>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</si>
  <si>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</si>
  <si>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</si>
  <si>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</si>
  <si>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</si>
  <si>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</si>
  <si>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</si>
  <si>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</si>
  <si>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</si>
  <si>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</si>
  <si>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</si>
  <si>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</si>
  <si>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</si>
  <si>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</si>
  <si>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</si>
  <si>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</si>
  <si>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</si>
  <si>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</si>
  <si>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</si>
  <si>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</si>
  <si>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</si>
  <si>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</si>
  <si>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</si>
  <si>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</si>
  <si>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</si>
  <si>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</si>
  <si>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</si>
  <si>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</si>
  <si>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</si>
  <si>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</si>
  <si>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</si>
  <si>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</si>
  <si>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</si>
  <si>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</si>
  <si>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</si>
  <si>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</si>
  <si>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</si>
  <si>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</si>
  <si>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</si>
  <si>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</si>
  <si>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</si>
  <si>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</si>
  <si>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</si>
  <si>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</si>
  <si>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</si>
  <si>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</si>
  <si>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</si>
  <si>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</si>
  <si>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</si>
  <si>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</si>
  <si>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</si>
  <si>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</si>
  <si>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</si>
  <si>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</si>
  <si>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</si>
  <si>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</si>
  <si>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</si>
  <si>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</si>
  <si>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</si>
  <si>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</si>
  <si>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</si>
  <si>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</si>
  <si>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</si>
  <si>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</si>
  <si>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</si>
  <si>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</si>
  <si>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</si>
  <si>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</si>
  <si>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</si>
  <si>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</si>
  <si>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</si>
  <si>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</si>
  <si>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</si>
  <si>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</si>
  <si>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</si>
  <si>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</si>
  <si>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</si>
  <si>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</si>
  <si>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</si>
  <si>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</si>
  <si>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</si>
  <si>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</si>
  <si>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</si>
  <si>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</si>
  <si>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</si>
  <si>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</si>
  <si>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</si>
  <si>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</si>
  <si>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</si>
  <si>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</si>
  <si>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</si>
  <si>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</si>
  <si>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</si>
  <si>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</si>
  <si>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</si>
  <si>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</si>
  <si>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</si>
  <si>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</si>
  <si>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</si>
  <si>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</si>
  <si>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</si>
  <si>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</si>
  <si>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</si>
  <si>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</si>
  <si>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</si>
  <si>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</si>
  <si>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</si>
  <si>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</si>
  <si>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</si>
  <si>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</si>
  <si>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</si>
  <si>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</si>
  <si>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</si>
  <si>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</si>
  <si>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</si>
  <si>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</si>
  <si>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</si>
  <si>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</si>
  <si>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</si>
  <si>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</si>
  <si>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</si>
  <si>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</si>
  <si>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</si>
  <si>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</si>
  <si>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</si>
  <si>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</si>
  <si>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</si>
  <si>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</si>
  <si>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</si>
  <si>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</si>
  <si>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</si>
  <si>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</si>
  <si>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</si>
  <si>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</si>
  <si>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</si>
  <si>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</si>
  <si>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</si>
  <si>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</si>
  <si>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</si>
  <si>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</si>
  <si>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</si>
  <si>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</si>
  <si>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</si>
  <si>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</si>
  <si>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</si>
  <si>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</si>
  <si>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</si>
  <si>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</si>
  <si>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</si>
  <si>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</si>
  <si>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</si>
  <si>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</si>
  <si>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</si>
  <si>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</si>
  <si>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</si>
  <si>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</si>
  <si>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</si>
  <si>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</si>
  <si>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</si>
  <si>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</si>
  <si>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</si>
  <si>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</si>
  <si>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</si>
  <si>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</si>
  <si>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</si>
  <si>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</si>
  <si>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</si>
  <si>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</si>
  <si>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</si>
  <si>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</si>
  <si>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</si>
  <si>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</si>
  <si>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</si>
  <si>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</si>
  <si>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</si>
  <si>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</si>
  <si>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</si>
  <si>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</si>
  <si>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</si>
  <si>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</si>
  <si>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</si>
  <si>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</si>
  <si>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</si>
  <si>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</si>
  <si>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</si>
  <si>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</si>
  <si>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</si>
  <si>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</si>
  <si>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</si>
  <si>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</si>
  <si>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</si>
  <si>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</si>
  <si>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</si>
  <si>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</si>
  <si>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</si>
  <si>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</si>
  <si>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</si>
  <si>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</si>
  <si>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</si>
  <si>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</si>
  <si>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</si>
  <si>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</si>
  <si>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</si>
  <si>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</si>
  <si>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</si>
  <si>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</si>
  <si>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</si>
  <si>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</si>
  <si>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</si>
  <si>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</si>
  <si>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</si>
  <si>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</si>
  <si>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</si>
  <si>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</si>
  <si>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</si>
  <si>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</si>
  <si>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</si>
  <si>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</si>
  <si>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</si>
  <si>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</si>
  <si>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</si>
  <si>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</si>
  <si>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</si>
  <si>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</si>
  <si>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</si>
  <si>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</si>
  <si>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</si>
  <si>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</si>
  <si>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</si>
  <si>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</si>
  <si>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</si>
  <si>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</si>
  <si>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</si>
  <si>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</si>
  <si>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</si>
  <si>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</si>
  <si>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</si>
  <si>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</si>
  <si>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</si>
  <si>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</si>
  <si>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</si>
  <si>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</si>
  <si>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</si>
  <si>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</si>
  <si>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</si>
  <si>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</si>
  <si>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</si>
  <si>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</si>
  <si>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</si>
  <si>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</si>
  <si>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</si>
  <si>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</si>
  <si>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</si>
  <si>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</si>
  <si>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</si>
  <si>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</si>
  <si>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</si>
  <si>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</si>
  <si>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</si>
  <si>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</si>
  <si>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</si>
  <si>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</si>
  <si>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</si>
  <si>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</si>
  <si>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</si>
  <si>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</si>
  <si>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</si>
  <si>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</si>
  <si>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</si>
  <si>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</si>
  <si>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</si>
  <si>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</si>
  <si>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</si>
  <si>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</si>
  <si>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</si>
  <si>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</si>
  <si>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</si>
  <si>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</si>
  <si>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</si>
  <si>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</si>
  <si>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</si>
  <si>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</si>
  <si>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</si>
  <si>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</si>
  <si>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</si>
  <si>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</si>
  <si>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</si>
  <si>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</si>
  <si>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</si>
  <si>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</si>
  <si>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</si>
  <si>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</si>
  <si>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</si>
  <si>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</si>
  <si>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</si>
  <si>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</si>
  <si>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</si>
  <si>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</si>
  <si>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</si>
  <si>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</si>
  <si>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</si>
  <si>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</si>
  <si>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</si>
  <si>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</si>
  <si>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</si>
  <si>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</si>
  <si>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</si>
  <si>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</si>
  <si>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</si>
  <si>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</si>
  <si>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</si>
  <si>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</si>
  <si>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</si>
  <si>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</si>
  <si>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</si>
  <si>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</si>
  <si>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</si>
  <si>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</si>
  <si>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</si>
  <si>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</si>
  <si>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</si>
  <si>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</si>
  <si>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</si>
  <si>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</si>
  <si>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</si>
  <si>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</si>
  <si>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</si>
  <si>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</si>
  <si>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</si>
  <si>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</si>
  <si>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</si>
  <si>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</si>
  <si>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</si>
  <si>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</si>
  <si>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</si>
  <si>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</si>
  <si>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</si>
  <si>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</si>
  <si>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</si>
  <si>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</si>
  <si>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</si>
  <si>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</si>
  <si>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</si>
  <si>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</si>
  <si>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</si>
  <si>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</si>
  <si>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</si>
  <si>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</si>
  <si>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</si>
  <si>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</si>
  <si>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</si>
  <si>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</si>
  <si>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</si>
  <si>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</si>
  <si>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</si>
  <si>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</si>
  <si>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</si>
  <si>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</si>
  <si>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</si>
  <si>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</si>
  <si>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</si>
  <si>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</si>
  <si>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</si>
  <si>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</si>
  <si>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</si>
  <si>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</si>
  <si>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</si>
  <si>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</si>
  <si>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</si>
  <si>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</si>
  <si>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</si>
  <si>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</si>
  <si>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</si>
  <si>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</si>
  <si>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</si>
  <si>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</si>
  <si>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</si>
  <si>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</si>
  <si>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</si>
  <si>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</si>
  <si>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</si>
  <si>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</si>
  <si>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</si>
  <si>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</si>
  <si>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</si>
  <si>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</si>
  <si>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</si>
  <si>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</si>
  <si>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</si>
  <si>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</si>
  <si>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</si>
  <si>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</si>
  <si>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</si>
  <si>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</si>
  <si>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</si>
  <si>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</si>
  <si>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</si>
  <si>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</si>
  <si>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</si>
  <si>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</si>
  <si>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</si>
  <si>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</si>
  <si>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</si>
  <si>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</si>
  <si>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</si>
  <si>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</si>
  <si>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</si>
  <si>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</si>
  <si>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</si>
  <si>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</si>
  <si>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</si>
  <si>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</si>
  <si>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</si>
  <si>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</si>
  <si>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</si>
  <si>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</si>
  <si>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</si>
  <si>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</si>
  <si>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</si>
  <si>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</si>
  <si>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</si>
  <si>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</si>
  <si>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</si>
  <si>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</si>
  <si>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</si>
  <si>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</si>
  <si>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</si>
  <si>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</si>
  <si>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</si>
  <si>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</si>
  <si>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</si>
  <si>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</si>
  <si>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</si>
  <si>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</si>
  <si>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</si>
  <si>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</si>
  <si>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</si>
  <si>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</si>
  <si>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</si>
  <si>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</si>
  <si>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</si>
  <si>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</si>
  <si>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</si>
  <si>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</si>
  <si>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</si>
  <si>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</si>
  <si>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</si>
  <si>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</si>
  <si>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</si>
  <si>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</si>
  <si>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</si>
  <si>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</si>
  <si>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</si>
  <si>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</si>
  <si>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</si>
  <si>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</si>
  <si>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</si>
  <si>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</si>
  <si>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</si>
  <si>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</si>
  <si>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</si>
  <si>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</si>
  <si>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</si>
  <si>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</si>
  <si>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</si>
  <si>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</si>
  <si>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</si>
  <si>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</si>
  <si>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</si>
  <si>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</si>
  <si>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</si>
  <si>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</si>
  <si>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</si>
  <si>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</si>
  <si>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</si>
  <si>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</si>
  <si>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</si>
  <si>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</si>
  <si>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</si>
  <si>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</si>
  <si>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</si>
  <si>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</si>
  <si>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</si>
  <si>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</si>
  <si>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</si>
  <si>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</si>
  <si>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</si>
  <si>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</si>
  <si>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</si>
  <si>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</si>
  <si>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</si>
  <si>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</si>
  <si>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</si>
  <si>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</si>
  <si>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</si>
  <si>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</si>
  <si>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</si>
  <si>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</si>
  <si>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</si>
  <si>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</si>
  <si>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</si>
  <si>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</si>
  <si>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</si>
  <si>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</si>
  <si>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</si>
  <si>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</si>
  <si>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</si>
  <si>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</si>
  <si>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</si>
  <si>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</si>
  <si>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</si>
  <si>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</si>
  <si>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</si>
  <si>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</si>
  <si>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</si>
  <si>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</si>
  <si>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</si>
  <si>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</si>
  <si>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</si>
  <si>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</si>
  <si>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</si>
  <si>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</si>
  <si>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</si>
  <si>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</si>
  <si>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</si>
  <si>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</si>
  <si>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</si>
  <si>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</si>
  <si>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</si>
  <si>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</si>
  <si>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</si>
  <si>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</si>
  <si>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</si>
  <si>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</si>
  <si>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</si>
  <si>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</si>
  <si>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</si>
  <si>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</si>
  <si>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</si>
  <si>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</si>
  <si>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</si>
  <si>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</si>
  <si>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</si>
  <si>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</si>
  <si>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</si>
  <si>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</si>
  <si>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</si>
  <si>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</si>
  <si>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</si>
  <si>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</si>
  <si>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</si>
  <si>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</si>
  <si>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</si>
  <si>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</si>
  <si>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</si>
  <si>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</si>
  <si>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</si>
  <si>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</si>
  <si>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</si>
  <si>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</si>
  <si>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</si>
  <si>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</si>
  <si>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</si>
  <si>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</si>
  <si>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</si>
  <si>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</si>
  <si>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</si>
  <si>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</si>
  <si>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</si>
  <si>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</si>
  <si>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</si>
  <si>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</si>
  <si>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</si>
  <si>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</si>
  <si>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</si>
  <si>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</si>
  <si>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</si>
  <si>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</si>
  <si>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</si>
  <si>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</si>
  <si>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</si>
  <si>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</si>
  <si>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</si>
  <si>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</si>
  <si>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</si>
  <si>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</si>
  <si>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</si>
  <si>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</si>
  <si>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</si>
  <si>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</si>
  <si>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</si>
  <si>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</si>
  <si>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</si>
  <si>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</si>
  <si>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</si>
  <si>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</si>
  <si>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</si>
  <si>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</si>
  <si>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</si>
  <si>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</si>
  <si>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</si>
  <si>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</si>
  <si>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</si>
  <si>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</si>
  <si>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</si>
  <si>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</si>
  <si>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</si>
  <si>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</si>
  <si>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</si>
  <si>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</si>
  <si>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</si>
  <si>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</si>
  <si>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</si>
  <si>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</si>
  <si>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</si>
  <si>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</si>
  <si>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</si>
  <si>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</si>
  <si>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</si>
  <si>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</si>
  <si>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</si>
  <si>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</si>
  <si>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</si>
  <si>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</si>
  <si>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</si>
  <si>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</si>
  <si>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</si>
  <si>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</si>
  <si>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</si>
  <si>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</si>
  <si>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</si>
  <si>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</si>
  <si>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</si>
  <si>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</si>
  <si>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</si>
  <si>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</si>
  <si>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</si>
  <si>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</si>
  <si>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</si>
  <si>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</si>
  <si>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</si>
  <si>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</si>
  <si>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</si>
  <si>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</si>
  <si>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</si>
  <si>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</si>
  <si>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</si>
  <si>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</si>
  <si>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</si>
  <si>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</si>
  <si>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</si>
  <si>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</si>
  <si>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</si>
  <si>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</si>
  <si>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</si>
  <si>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</si>
  <si>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</si>
  <si>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</si>
  <si>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</si>
  <si>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</si>
  <si>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</si>
  <si>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</si>
  <si>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</si>
  <si>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</si>
  <si>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</si>
  <si>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</si>
  <si>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</si>
  <si>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</si>
  <si>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</si>
  <si>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</si>
  <si>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</si>
  <si>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</si>
  <si>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</si>
  <si>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</si>
  <si>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</si>
  <si>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</si>
  <si>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</si>
  <si>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</si>
  <si>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</si>
  <si>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</si>
  <si>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</si>
  <si>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</si>
  <si>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</si>
  <si>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</si>
  <si>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</si>
  <si>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</si>
  <si>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</si>
  <si>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</si>
  <si>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</si>
  <si>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</si>
  <si>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</si>
  <si>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</si>
  <si>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</si>
  <si>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</si>
  <si>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</si>
  <si>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</si>
  <si>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</si>
  <si>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</si>
  <si>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</si>
  <si>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</si>
  <si>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</si>
  <si>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</si>
  <si>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</si>
  <si>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</si>
  <si>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</si>
  <si>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</si>
  <si>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</si>
  <si>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</si>
  <si>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</si>
  <si>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</si>
  <si>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</si>
  <si>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</si>
  <si>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</si>
  <si>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</si>
  <si>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</si>
  <si>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</si>
  <si>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</si>
  <si>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</si>
  <si>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</si>
  <si>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</si>
  <si>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</si>
  <si>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</si>
  <si>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</si>
  <si>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</si>
  <si>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</si>
  <si>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</si>
  <si>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</si>
  <si>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</si>
  <si>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</si>
  <si>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</si>
  <si>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</si>
  <si>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</si>
  <si>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</si>
  <si>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</si>
  <si>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</si>
  <si>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</si>
  <si>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</si>
  <si>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</si>
  <si>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</si>
  <si>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</si>
  <si>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</si>
  <si>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</si>
  <si>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</si>
  <si>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</si>
  <si>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</si>
  <si>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</si>
  <si>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</si>
  <si>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</si>
  <si>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</si>
  <si>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</si>
  <si>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</si>
  <si>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</si>
  <si>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</si>
  <si>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</si>
  <si>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</si>
  <si>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</si>
  <si>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</si>
  <si>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</si>
  <si>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</si>
  <si>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</si>
  <si>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</si>
  <si>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</si>
  <si>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</si>
  <si>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</si>
  <si>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</si>
  <si>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</si>
  <si>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</si>
  <si>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</si>
  <si>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</si>
  <si>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</si>
  <si>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</si>
  <si>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</si>
  <si>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</si>
  <si>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</si>
  <si>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</si>
  <si>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</si>
  <si>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</si>
  <si>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</si>
  <si>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</si>
  <si>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</si>
  <si>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</si>
  <si>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</si>
  <si>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</si>
  <si>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</si>
  <si>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</si>
  <si>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</si>
  <si>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</si>
  <si>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</si>
  <si>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</si>
  <si>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</si>
  <si>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</si>
  <si>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</si>
  <si>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</si>
  <si>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</si>
  <si>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</si>
  <si>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</si>
  <si>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</si>
  <si>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</si>
  <si>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</si>
  <si>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</si>
  <si>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</si>
  <si>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</si>
  <si>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</si>
  <si>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</si>
  <si>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</si>
  <si>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</si>
  <si>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</si>
  <si>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</si>
  <si>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</si>
  <si>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</si>
  <si>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</si>
  <si>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</si>
  <si>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</si>
  <si>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</si>
  <si>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</si>
  <si>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</si>
  <si>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</si>
  <si>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</si>
  <si>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</si>
  <si>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</si>
  <si>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</si>
  <si>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</si>
  <si>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</si>
  <si>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</si>
  <si>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</si>
  <si>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</si>
  <si>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</si>
  <si>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</si>
  <si>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</si>
  <si>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</si>
  <si>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</si>
  <si>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</si>
  <si>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</si>
  <si>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</si>
  <si>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</si>
  <si>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</si>
  <si>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</si>
  <si>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</si>
  <si>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</si>
  <si>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</si>
  <si>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</si>
  <si>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</si>
  <si>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</si>
  <si>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</si>
  <si>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</si>
  <si>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</si>
  <si>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</si>
  <si>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</si>
  <si>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</si>
  <si>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</si>
  <si>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</si>
  <si>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</si>
  <si>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</si>
  <si>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</si>
  <si>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</si>
  <si>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</si>
  <si>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</si>
  <si>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</si>
  <si>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</si>
  <si>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</si>
  <si>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</si>
  <si>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</si>
  <si>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</si>
  <si>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</si>
  <si>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</si>
  <si>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</si>
  <si>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</si>
  <si>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</si>
  <si>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</si>
  <si>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</si>
  <si>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</si>
  <si>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</si>
  <si>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</si>
  <si>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</si>
  <si>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</si>
  <si>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</si>
  <si>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</si>
  <si>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</si>
  <si>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</si>
  <si>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</si>
  <si>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</si>
  <si>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</si>
  <si>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</si>
  <si>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</si>
  <si>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</si>
  <si>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</si>
  <si>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</si>
  <si>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</si>
  <si>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</si>
  <si>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</si>
  <si>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</si>
  <si>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</si>
  <si>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</si>
  <si>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</si>
  <si>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</si>
  <si>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</si>
  <si>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</si>
  <si>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</si>
  <si>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</si>
  <si>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</si>
  <si>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</si>
  <si>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</si>
  <si>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</si>
  <si>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</si>
  <si>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</si>
  <si>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</si>
  <si>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</si>
  <si>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</si>
  <si>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</si>
  <si>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</si>
  <si>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</si>
  <si>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</si>
  <si>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</si>
  <si>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</si>
  <si>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</si>
  <si>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</si>
  <si>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</si>
  <si>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</si>
  <si>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</si>
  <si>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</si>
  <si>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</si>
  <si>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</si>
  <si>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</si>
  <si>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</si>
  <si>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</si>
  <si>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</si>
  <si>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</si>
  <si>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</si>
  <si>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</si>
  <si>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</si>
  <si>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</si>
  <si>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</si>
  <si>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</si>
  <si>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</si>
  <si>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</si>
  <si>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</si>
  <si>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</si>
  <si>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</si>
  <si>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</si>
  <si>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</si>
  <si>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</si>
  <si>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</si>
  <si>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</si>
  <si>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</si>
  <si>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</si>
  <si>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</si>
  <si>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</si>
  <si>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</si>
  <si>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</si>
  <si>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</si>
  <si>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</si>
  <si>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</si>
  <si>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</si>
  <si>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</si>
  <si>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</si>
  <si>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</si>
  <si>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</si>
  <si>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</si>
  <si>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</si>
  <si>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</si>
  <si>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</si>
  <si>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</si>
  <si>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</si>
  <si>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</si>
  <si>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</si>
  <si>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</si>
  <si>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</si>
  <si>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</si>
  <si>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</si>
  <si>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</si>
  <si>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</si>
  <si>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</si>
  <si>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</si>
  <si>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</si>
  <si>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</si>
  <si>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</si>
  <si>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</si>
  <si>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</si>
  <si>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</si>
  <si>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</si>
  <si>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</si>
  <si>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</si>
  <si>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</si>
  <si>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</si>
  <si>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</si>
  <si>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</si>
  <si>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</si>
  <si>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</si>
  <si>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</si>
  <si>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</si>
  <si>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</si>
  <si>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</si>
  <si>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</si>
  <si>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</si>
  <si>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</si>
  <si>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</si>
  <si>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</si>
  <si>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</si>
  <si>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</si>
  <si>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</si>
  <si>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</si>
  <si>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</si>
  <si>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</si>
  <si>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</si>
  <si>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</si>
  <si>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</si>
  <si>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</si>
  <si>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</si>
  <si>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</si>
  <si>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</si>
  <si>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</si>
  <si>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</si>
  <si>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</si>
  <si>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</si>
  <si>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</si>
  <si>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</si>
  <si>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</si>
  <si>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</si>
  <si>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</si>
  <si>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</si>
  <si>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</si>
  <si>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</si>
  <si>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</si>
  <si>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</si>
  <si>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</si>
  <si>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</si>
  <si>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</si>
  <si>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</si>
  <si>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</si>
  <si>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</si>
  <si>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</si>
  <si>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</si>
  <si>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</si>
  <si>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</si>
  <si>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</si>
  <si>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</si>
  <si>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</si>
  <si>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</si>
  <si>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</si>
  <si>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</si>
  <si>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</si>
  <si>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</si>
  <si>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</si>
  <si>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</si>
  <si>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</si>
  <si>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</si>
  <si>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</si>
  <si>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</si>
  <si>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</si>
  <si>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</si>
  <si>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</si>
  <si>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</si>
  <si>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</si>
  <si>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</si>
  <si>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</si>
  <si>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</si>
  <si>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</si>
  <si>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</si>
  <si>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</si>
  <si>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</si>
  <si>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</si>
  <si>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</si>
  <si>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</si>
  <si>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</si>
  <si>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</si>
  <si>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</si>
  <si>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</si>
  <si>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</si>
  <si>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</si>
  <si>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</si>
  <si>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</si>
  <si>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</si>
  <si>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</si>
  <si>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</si>
  <si>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</si>
  <si>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</si>
  <si>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</si>
  <si>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</si>
  <si>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</si>
  <si>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</si>
  <si>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</si>
  <si>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</si>
  <si>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</si>
  <si>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</si>
  <si>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</si>
  <si>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</si>
  <si>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</si>
  <si>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</si>
  <si>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</si>
  <si>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</si>
  <si>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</si>
  <si>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</si>
  <si>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</si>
  <si>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</si>
  <si>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</si>
  <si>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</si>
  <si>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</si>
  <si>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</si>
  <si>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</si>
  <si>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</si>
  <si>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</si>
  <si>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</si>
  <si>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</si>
  <si>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</si>
  <si>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</si>
  <si>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</si>
  <si>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</si>
  <si>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</si>
  <si>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</si>
  <si>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</si>
  <si>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</si>
  <si>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</si>
  <si>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</si>
  <si>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</si>
  <si>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</si>
  <si>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</si>
  <si>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</si>
  <si>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</si>
  <si>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</si>
  <si>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</si>
  <si>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</si>
  <si>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</si>
  <si>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</si>
  <si>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</si>
  <si>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</si>
  <si>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</si>
  <si>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</si>
  <si>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</si>
  <si>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</si>
  <si>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</si>
  <si>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</si>
  <si>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</si>
  <si>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</si>
  <si>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</si>
  <si>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</si>
  <si>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</si>
  <si>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</si>
  <si>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</si>
  <si>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</si>
  <si>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</si>
  <si>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</si>
  <si>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</si>
  <si>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</si>
  <si>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</si>
  <si>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</si>
  <si>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</si>
  <si>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</si>
  <si>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</si>
  <si>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</si>
  <si>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</si>
  <si>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</si>
  <si>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</si>
  <si>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</si>
  <si>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</si>
  <si>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</si>
  <si>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</si>
  <si>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</si>
  <si>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</si>
  <si>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</si>
  <si>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</si>
  <si>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</si>
  <si>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</si>
  <si>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</si>
  <si>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</si>
  <si>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</si>
  <si>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</si>
  <si>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</si>
  <si>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</si>
  <si>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</si>
  <si>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</si>
  <si>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</si>
  <si>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</si>
  <si>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</si>
  <si>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</si>
  <si>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</si>
  <si>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</si>
  <si>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</si>
  <si>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</si>
  <si>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</si>
  <si>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</si>
  <si>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</si>
  <si>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</si>
  <si>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</si>
  <si>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</si>
  <si>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</si>
  <si>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</si>
  <si>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</si>
  <si>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</si>
  <si>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</si>
  <si>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</si>
  <si>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</si>
  <si>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</si>
  <si>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</si>
  <si>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</si>
  <si>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</si>
  <si>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</si>
  <si>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</si>
  <si>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</si>
  <si>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</si>
  <si>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</si>
  <si>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</si>
  <si>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</si>
  <si>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</si>
  <si>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</si>
  <si>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</si>
  <si>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</si>
  <si>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</si>
  <si>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</si>
  <si>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</si>
  <si>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</si>
  <si>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</si>
  <si>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</si>
  <si>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</si>
  <si>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</si>
  <si>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</si>
  <si>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</si>
  <si>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</si>
  <si>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</si>
  <si>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</si>
  <si>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</si>
  <si>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</si>
  <si>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</si>
  <si>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</si>
  <si>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</si>
  <si>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</si>
  <si>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</si>
  <si>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</si>
  <si>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</si>
  <si>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</si>
  <si>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</si>
  <si>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</si>
  <si>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</si>
  <si>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</si>
  <si>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</si>
  <si>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</si>
  <si>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</si>
  <si>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</si>
  <si>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</si>
  <si>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</si>
  <si>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</si>
  <si>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</si>
  <si>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</si>
  <si>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</si>
  <si>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</si>
  <si>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</si>
  <si>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</si>
  <si>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</si>
  <si>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</si>
  <si>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</si>
  <si>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</si>
  <si>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</si>
  <si>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</si>
  <si>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</si>
  <si>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</si>
  <si>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</si>
  <si>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</si>
  <si>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</si>
  <si>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</si>
  <si>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</si>
  <si>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</si>
  <si>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</si>
  <si>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</si>
  <si>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</si>
  <si>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</si>
  <si>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</si>
  <si>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</si>
  <si>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</si>
  <si>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</si>
  <si>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</si>
  <si>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</si>
  <si>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</si>
  <si>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</si>
  <si>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</si>
  <si>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</si>
  <si>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</si>
  <si>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</si>
  <si>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</si>
  <si>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</si>
  <si>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</si>
  <si>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</si>
  <si>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</si>
  <si>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</si>
  <si>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</si>
  <si>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</si>
  <si>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</si>
  <si>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</si>
  <si>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</si>
  <si>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</si>
  <si>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</si>
  <si>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</si>
  <si>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</si>
  <si>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</si>
  <si>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</si>
  <si>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</si>
  <si>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</si>
  <si>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</si>
  <si>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</si>
  <si>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</si>
  <si>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</si>
  <si>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</si>
  <si>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</si>
  <si>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</si>
  <si>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</si>
  <si>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</si>
  <si>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</si>
  <si>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</si>
  <si>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</si>
  <si>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</si>
  <si>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</si>
  <si>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</si>
  <si>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</si>
  <si>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</si>
  <si>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</si>
  <si>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</si>
  <si>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</si>
  <si>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</si>
  <si>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</si>
  <si>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</si>
  <si>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</si>
  <si>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</si>
  <si>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</si>
  <si>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</si>
  <si>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</si>
  <si>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</si>
  <si>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</si>
  <si>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</si>
  <si>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</si>
  <si>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</si>
  <si>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</si>
  <si>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</si>
  <si>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</si>
  <si>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</si>
  <si>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</si>
  <si>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</si>
  <si>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</si>
  <si>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</si>
  <si>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</si>
  <si>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</si>
  <si>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</si>
  <si>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</si>
  <si>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</si>
  <si>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</si>
  <si>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</si>
  <si>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</si>
  <si>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</si>
  <si>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</si>
  <si>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</si>
  <si>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</si>
  <si>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</si>
  <si>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</si>
  <si>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</si>
  <si>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</si>
  <si>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</si>
  <si>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</si>
  <si>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</si>
  <si>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</si>
  <si>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</si>
  <si>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</si>
  <si>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</si>
  <si>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</si>
  <si>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</si>
  <si>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</si>
  <si>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</si>
  <si>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</si>
  <si>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</si>
  <si>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</si>
  <si>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</si>
  <si>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</si>
  <si>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</si>
  <si>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</si>
  <si>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</si>
  <si>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</si>
  <si>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</si>
  <si>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</si>
  <si>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</si>
  <si>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</si>
  <si>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</si>
  <si>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</si>
  <si>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</si>
  <si>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</si>
  <si>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</si>
  <si>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</si>
  <si>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</si>
  <si>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</si>
  <si>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</si>
  <si>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</si>
  <si>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</si>
  <si>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</si>
  <si>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</si>
  <si>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</si>
  <si>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</si>
  <si>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</si>
  <si>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</si>
  <si>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</si>
  <si>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</si>
  <si>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</si>
  <si>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</si>
  <si>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</si>
  <si>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</si>
  <si>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</si>
  <si>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</si>
  <si>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</si>
  <si>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</si>
  <si>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</si>
  <si>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</si>
  <si>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</si>
  <si>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</si>
  <si>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</si>
  <si>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</si>
  <si>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</si>
  <si>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</si>
  <si>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</si>
  <si>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</si>
  <si>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</si>
  <si>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</si>
  <si>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</si>
  <si>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</si>
  <si>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</si>
  <si>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</si>
  <si>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</si>
  <si>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</si>
  <si>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</si>
  <si>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</si>
  <si>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</si>
  <si>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</si>
  <si>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</si>
  <si>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</si>
  <si>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</si>
  <si>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</si>
  <si>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</si>
  <si>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</si>
  <si>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</si>
  <si>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</si>
  <si>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</si>
  <si>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</si>
  <si>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</si>
  <si>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</si>
  <si>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</si>
  <si>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</si>
  <si>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</si>
  <si>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</si>
  <si>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</si>
  <si>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</si>
  <si>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</si>
  <si>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</si>
  <si>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</si>
  <si>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</si>
  <si>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</si>
  <si>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</si>
  <si>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</si>
  <si>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</si>
  <si>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</si>
  <si>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</si>
  <si>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</si>
  <si>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</si>
  <si>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</si>
  <si>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</si>
  <si>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</si>
  <si>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</si>
  <si>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</si>
  <si>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</si>
  <si>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</si>
  <si>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</si>
  <si>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</si>
  <si>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</si>
  <si>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</si>
  <si>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</si>
  <si>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</si>
  <si>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</si>
  <si>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</si>
  <si>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</si>
  <si>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</si>
  <si>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</si>
  <si>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</si>
  <si>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</si>
  <si>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</si>
  <si>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</si>
  <si>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</si>
  <si>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</si>
  <si>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</si>
  <si>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</si>
  <si>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</si>
  <si>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</si>
  <si>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</si>
  <si>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</si>
  <si>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</si>
  <si>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</si>
  <si>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</si>
  <si>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</si>
  <si>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</si>
  <si>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</si>
  <si>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</si>
  <si>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</si>
  <si>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</si>
  <si>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</si>
  <si>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</si>
  <si>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</si>
  <si>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</si>
  <si>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</si>
  <si>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</si>
  <si>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</si>
  <si>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</si>
  <si>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</si>
  <si>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</si>
  <si>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</si>
  <si>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</si>
  <si>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</si>
  <si>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</si>
  <si>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</si>
  <si>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</si>
  <si>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</si>
  <si>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</si>
  <si>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</si>
  <si>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</si>
  <si>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</si>
  <si>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</si>
  <si>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</si>
  <si>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</si>
  <si>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</si>
  <si>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</si>
  <si>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</si>
  <si>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</si>
  <si>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</si>
  <si>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</si>
  <si>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</si>
  <si>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</si>
  <si>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</si>
  <si>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</si>
  <si>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</si>
  <si>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</si>
  <si>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</si>
  <si>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</si>
  <si>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</si>
  <si>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</si>
  <si>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</si>
  <si>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</si>
  <si>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</si>
  <si>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</si>
  <si>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</si>
  <si>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</si>
  <si>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</si>
  <si>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</si>
  <si>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</si>
  <si>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</si>
  <si>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</si>
  <si>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</si>
  <si>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</si>
  <si>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</si>
  <si>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</si>
  <si>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</si>
  <si>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</si>
  <si>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</si>
  <si>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</si>
  <si>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</si>
  <si>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</si>
  <si>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</si>
  <si>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</si>
  <si>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</si>
  <si>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</si>
  <si>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</si>
  <si>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</si>
  <si>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</si>
  <si>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</si>
  <si>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</si>
  <si>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</si>
  <si>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</si>
  <si>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</si>
  <si>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</si>
  <si>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</si>
  <si>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</si>
  <si>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</si>
  <si>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</si>
  <si>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</si>
  <si>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</si>
  <si>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</si>
  <si>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</si>
  <si>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</si>
  <si>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</si>
  <si>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</si>
  <si>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</si>
  <si>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</si>
  <si>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</si>
  <si>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</si>
  <si>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</si>
  <si>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</si>
  <si>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</si>
  <si>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</si>
  <si>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</si>
  <si>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</si>
  <si>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</si>
  <si>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</si>
  <si>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</si>
  <si>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</si>
  <si>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</si>
  <si>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</si>
  <si>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</si>
  <si>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</si>
  <si>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</si>
  <si>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</si>
  <si>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</si>
  <si>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</si>
  <si>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</si>
  <si>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</si>
  <si>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</si>
  <si>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</si>
  <si>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</si>
  <si>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</si>
  <si>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</si>
  <si>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</si>
  <si>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</si>
  <si>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</si>
  <si>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</si>
  <si>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</si>
  <si>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</si>
  <si>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</si>
  <si>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</si>
  <si>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</si>
  <si>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</si>
  <si>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</si>
  <si>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</si>
  <si>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</si>
  <si>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</si>
  <si>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</si>
  <si>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</si>
  <si>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</si>
  <si>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</si>
  <si>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</si>
  <si>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</si>
  <si>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</si>
  <si>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</si>
  <si>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</si>
  <si>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</si>
  <si>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</si>
  <si>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</si>
  <si>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</si>
  <si>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</si>
  <si>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</si>
  <si>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</si>
  <si>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</si>
  <si>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</si>
  <si>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</si>
  <si>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</si>
  <si>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</si>
  <si>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</si>
  <si>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</si>
  <si>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</si>
  <si>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</si>
  <si>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</si>
  <si>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</si>
  <si>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</si>
  <si>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</si>
  <si>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</si>
  <si>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</si>
  <si>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</si>
  <si>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</si>
  <si>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</si>
  <si>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</si>
  <si>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</si>
  <si>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</si>
  <si>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</si>
  <si>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</si>
  <si>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</si>
  <si>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</si>
  <si>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</si>
  <si>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</si>
  <si>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</si>
  <si>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</si>
  <si>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</si>
  <si>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</si>
  <si>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</si>
  <si>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</si>
  <si>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</si>
  <si>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</si>
  <si>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</si>
  <si>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</si>
  <si>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</si>
  <si>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</si>
  <si>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</si>
  <si>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</si>
  <si>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</si>
  <si>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</si>
  <si>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</si>
  <si>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</si>
  <si>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</si>
  <si>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</si>
  <si>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</si>
  <si>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</si>
  <si>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</si>
  <si>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</si>
  <si>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</si>
  <si>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</si>
  <si>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</si>
  <si>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</si>
  <si>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</si>
  <si>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</si>
  <si>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</si>
  <si>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</si>
  <si>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</si>
  <si>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</si>
  <si>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</si>
  <si>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</si>
  <si>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</si>
  <si>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</si>
  <si>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</si>
  <si>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</si>
  <si>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</si>
  <si>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</si>
  <si>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</si>
  <si>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</si>
  <si>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</si>
  <si>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</si>
  <si>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</si>
  <si>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</si>
  <si>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</si>
  <si>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</si>
  <si>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</si>
  <si>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</si>
  <si>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</si>
  <si>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</si>
  <si>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</si>
  <si>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</si>
  <si>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</si>
  <si>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</si>
  <si>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</si>
  <si>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</si>
  <si>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</si>
  <si>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</si>
  <si>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</si>
  <si>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</si>
  <si>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</si>
  <si>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</si>
  <si>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</si>
  <si>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</si>
  <si>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</si>
  <si>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</si>
  <si>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</si>
  <si>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</si>
  <si>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</si>
  <si>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</si>
  <si>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</si>
  <si>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</si>
  <si>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</si>
  <si>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</si>
  <si>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</si>
  <si>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</si>
  <si>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</si>
  <si>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</si>
  <si>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</si>
  <si>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</si>
  <si>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</si>
  <si>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</si>
  <si>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</si>
  <si>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</si>
  <si>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</si>
  <si>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</si>
  <si>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</si>
  <si>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</si>
  <si>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</si>
  <si>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</si>
  <si>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</si>
  <si>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</si>
  <si>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</si>
  <si>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</si>
  <si>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</si>
  <si>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</si>
  <si>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</si>
  <si>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</si>
  <si>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</si>
  <si>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</si>
  <si>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</si>
  <si>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</si>
  <si>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</si>
  <si>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</si>
  <si>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</si>
  <si>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</si>
  <si>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</si>
  <si>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</si>
  <si>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</si>
  <si>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</si>
  <si>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</si>
  <si>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</si>
  <si>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</si>
  <si>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</si>
  <si>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</si>
  <si>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</si>
  <si>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</si>
  <si>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</si>
  <si>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</si>
  <si>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</si>
  <si>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</si>
  <si>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</si>
  <si>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</si>
  <si>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</si>
  <si>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</si>
  <si>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</si>
  <si>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</si>
  <si>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</si>
  <si>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</si>
  <si>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</si>
  <si>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</si>
  <si>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</si>
  <si>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</si>
  <si>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</si>
  <si>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</si>
  <si>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</si>
  <si>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</si>
  <si>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</si>
  <si>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</si>
  <si>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</si>
  <si>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</si>
  <si>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</si>
  <si>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</si>
  <si>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</si>
  <si>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</si>
  <si>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</si>
  <si>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</si>
  <si>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</si>
  <si>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</si>
  <si>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</si>
  <si>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</si>
  <si>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</si>
  <si>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</si>
  <si>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</si>
  <si>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</si>
  <si>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</si>
  <si>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</si>
  <si>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</si>
  <si>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</si>
  <si>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</si>
  <si>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</si>
  <si>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</si>
  <si>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</si>
  <si>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</si>
  <si>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</si>
  <si>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</si>
  <si>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</si>
  <si>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</si>
  <si>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</si>
  <si>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</si>
  <si>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</si>
  <si>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</si>
  <si>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</si>
  <si>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</si>
  <si>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</si>
  <si>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</si>
  <si>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</si>
  <si>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</si>
  <si>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</si>
  <si>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</si>
  <si>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</si>
  <si>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</si>
  <si>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</si>
  <si>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</si>
  <si>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</si>
  <si>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</si>
  <si>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</si>
  <si>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</si>
  <si>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</si>
  <si>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</si>
  <si>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</si>
  <si>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</si>
  <si>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</si>
  <si>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</si>
  <si>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</si>
  <si>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</si>
  <si>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</si>
  <si>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</si>
  <si>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</si>
  <si>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</si>
  <si>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</si>
  <si>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</si>
  <si>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</si>
  <si>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</si>
  <si>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</si>
  <si>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</si>
  <si>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</si>
  <si>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</si>
  <si>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</si>
  <si>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</si>
  <si>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</si>
  <si>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</si>
  <si>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</si>
  <si>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</si>
  <si>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</si>
  <si>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</si>
  <si>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</si>
  <si>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</si>
  <si>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</si>
  <si>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</si>
  <si>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</si>
  <si>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</si>
  <si>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</si>
  <si>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</si>
  <si>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</si>
  <si>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</si>
  <si>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</si>
  <si>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</si>
  <si>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</si>
  <si>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</si>
  <si>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</si>
  <si>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</si>
  <si>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</si>
  <si>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</si>
  <si>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</si>
  <si>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</si>
  <si>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</si>
  <si>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</si>
  <si>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</si>
  <si>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</si>
  <si>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</si>
  <si>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</si>
  <si>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</si>
  <si>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</si>
  <si>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</si>
  <si>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</si>
  <si>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</si>
  <si>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</si>
  <si>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</si>
  <si>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</si>
  <si>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</si>
  <si>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</si>
  <si>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</si>
  <si>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</si>
  <si>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</si>
  <si>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</si>
  <si>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</si>
  <si>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</si>
  <si>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</si>
  <si>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</si>
  <si>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</si>
  <si>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</si>
  <si>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</si>
  <si>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</si>
  <si>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</si>
  <si>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</si>
  <si>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</si>
  <si>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</si>
  <si>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</si>
  <si>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</si>
  <si>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</si>
  <si>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</si>
  <si>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</si>
  <si>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</si>
  <si>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</si>
  <si>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</si>
  <si>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</si>
  <si>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</si>
  <si>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</si>
  <si>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</si>
  <si>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</si>
  <si>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</si>
  <si>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</si>
  <si>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</si>
  <si>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</si>
  <si>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</si>
  <si>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</si>
  <si>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</si>
  <si>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</si>
  <si>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</si>
  <si>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</si>
  <si>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</si>
  <si>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</si>
  <si>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</si>
  <si>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</si>
  <si>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</si>
  <si>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</si>
  <si>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</si>
  <si>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</si>
  <si>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</si>
  <si>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</si>
  <si>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</si>
  <si>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</si>
  <si>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</si>
  <si>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</si>
  <si>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</si>
  <si>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</si>
  <si>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</si>
  <si>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</si>
  <si>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</si>
  <si>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</si>
  <si>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</si>
  <si>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</si>
  <si>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</si>
  <si>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</si>
  <si>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</si>
  <si>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</si>
  <si>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</si>
  <si>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</si>
  <si>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</si>
  <si>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</si>
  <si>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</si>
  <si>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</si>
  <si>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</si>
  <si>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</si>
  <si>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</si>
  <si>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</si>
  <si>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</si>
  <si>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</si>
  <si>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</si>
  <si>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</si>
  <si>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</si>
  <si>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</si>
  <si>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</si>
  <si>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</si>
  <si>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</si>
  <si>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</si>
  <si>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</si>
  <si>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</si>
  <si>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</si>
  <si>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</si>
  <si>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</si>
  <si>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</si>
  <si>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</si>
  <si>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</si>
  <si>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</si>
  <si>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</si>
  <si>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</si>
  <si>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</si>
  <si>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</si>
  <si>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</si>
  <si>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</si>
  <si>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</si>
  <si>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</si>
  <si>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</si>
  <si>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</si>
  <si>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</si>
  <si>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</si>
  <si>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</si>
  <si>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</si>
  <si>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</si>
  <si>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</si>
  <si>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</si>
  <si>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</si>
  <si>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</si>
  <si>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</si>
  <si>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</si>
  <si>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</si>
  <si>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</si>
  <si>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</si>
  <si>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</si>
  <si>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</si>
  <si>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</si>
  <si>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</si>
  <si>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</si>
  <si>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</si>
  <si>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</si>
  <si>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</si>
  <si>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</si>
  <si>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</si>
  <si>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</si>
  <si>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</si>
  <si>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</si>
  <si>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</si>
  <si>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</si>
  <si>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</si>
  <si>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</si>
  <si>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</si>
  <si>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</si>
  <si>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</si>
  <si>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</si>
  <si>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</si>
  <si>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</si>
  <si>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</si>
  <si>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</si>
  <si>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</si>
  <si>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</si>
  <si>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</si>
  <si>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</si>
  <si>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</si>
  <si>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</si>
  <si>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</si>
  <si>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</si>
  <si>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</si>
  <si>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</si>
  <si>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</si>
  <si>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</si>
  <si>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</si>
  <si>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</si>
  <si>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</si>
  <si>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</si>
  <si>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</si>
  <si>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</si>
  <si>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</si>
  <si>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</si>
  <si>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</si>
  <si>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</si>
  <si>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</si>
  <si>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</si>
  <si>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</si>
  <si>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</si>
  <si>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</si>
  <si>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</si>
  <si>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</si>
  <si>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</si>
  <si>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</si>
  <si>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</si>
  <si>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</si>
  <si>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</si>
  <si>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</si>
  <si>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</si>
  <si>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</si>
  <si>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</si>
  <si>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</si>
  <si>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</si>
  <si>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</si>
  <si>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</si>
  <si>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</si>
  <si>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</si>
  <si>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</si>
  <si>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</si>
  <si>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</si>
  <si>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</si>
  <si>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</si>
  <si>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</si>
  <si>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</si>
  <si>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</si>
  <si>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</si>
  <si>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</si>
  <si>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</si>
  <si>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</si>
  <si>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</si>
  <si>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</si>
  <si>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</si>
  <si>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</si>
  <si>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</si>
  <si>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</si>
  <si>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</si>
  <si>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</si>
  <si>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</si>
  <si>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</si>
  <si>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</si>
  <si>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</si>
  <si>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</si>
  <si>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</si>
  <si>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</si>
  <si>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</si>
  <si>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</si>
  <si>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</si>
  <si>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</si>
  <si>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</si>
  <si>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</si>
  <si>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</si>
  <si>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</si>
  <si>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</si>
  <si>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</si>
  <si>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</si>
  <si>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</si>
  <si>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</si>
  <si>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</si>
  <si>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</si>
  <si>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</si>
  <si>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</si>
  <si>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</si>
  <si>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</si>
  <si>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</si>
  <si>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</si>
  <si>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</si>
  <si>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</si>
  <si>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</si>
  <si>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</si>
  <si>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</si>
  <si>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</si>
  <si>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</si>
  <si>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</si>
  <si>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</si>
  <si>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</si>
  <si>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</si>
  <si>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</si>
  <si>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</si>
  <si>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</si>
  <si>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</si>
  <si>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</si>
  <si>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</si>
  <si>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</si>
  <si>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</si>
  <si>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</si>
  <si>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</si>
  <si>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</si>
  <si>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</si>
  <si>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</si>
  <si>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</si>
  <si>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</si>
  <si>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</si>
  <si>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</si>
  <si>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</si>
  <si>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</si>
  <si>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</si>
  <si>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</si>
  <si>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</si>
  <si>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</si>
  <si>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</si>
  <si>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</si>
  <si>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</si>
  <si>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</si>
  <si>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</si>
  <si>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</si>
  <si>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</si>
  <si>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</si>
  <si>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</si>
  <si>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</si>
  <si>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</si>
  <si>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</si>
  <si>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</si>
  <si>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</si>
  <si>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</si>
  <si>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</si>
  <si>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</si>
  <si>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</si>
  <si>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</si>
  <si>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</si>
  <si>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</si>
  <si>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</si>
  <si>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</si>
  <si>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</si>
  <si>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</si>
  <si>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</si>
  <si>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</si>
  <si>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</si>
  <si>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</si>
  <si>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</si>
  <si>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</si>
  <si>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</si>
  <si>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</si>
  <si>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</si>
  <si>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</si>
  <si>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</si>
  <si>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</si>
  <si>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</si>
  <si>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</si>
  <si>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</si>
  <si>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</si>
  <si>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</si>
  <si>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</si>
  <si>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</si>
  <si>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</si>
  <si>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</si>
  <si>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</si>
  <si>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</si>
  <si>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</si>
  <si>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</si>
  <si>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</si>
  <si>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</si>
  <si>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</si>
  <si>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</si>
  <si>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</si>
  <si>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</si>
  <si>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</si>
  <si>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</si>
  <si>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</si>
  <si>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</si>
  <si>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</si>
  <si>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</si>
  <si>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</si>
  <si>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</si>
  <si>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</si>
  <si>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</si>
  <si>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</si>
  <si>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</si>
  <si>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</si>
  <si>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</si>
  <si>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</si>
  <si>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</si>
  <si>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</si>
  <si>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</si>
  <si>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</si>
  <si>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</si>
  <si>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</si>
  <si>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</si>
  <si>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</si>
  <si>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</si>
  <si>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</si>
  <si>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</si>
  <si>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</si>
  <si>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</si>
  <si>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</si>
  <si>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</si>
  <si>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</si>
  <si>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</si>
  <si>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</si>
  <si>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</si>
  <si>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</si>
  <si>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</si>
  <si>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</si>
  <si>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</si>
  <si>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</si>
  <si>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</si>
  <si>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</si>
  <si>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</si>
  <si>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</si>
  <si>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</si>
  <si>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</si>
  <si>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</si>
  <si>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</si>
  <si>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</si>
  <si>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</si>
  <si>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</si>
  <si>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</si>
  <si>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</si>
  <si>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</si>
  <si>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</si>
  <si>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</si>
  <si>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</si>
  <si>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</si>
  <si>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</si>
  <si>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</si>
  <si>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</si>
  <si>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</si>
  <si>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</si>
  <si>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</si>
  <si>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</si>
  <si>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</si>
  <si>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</si>
  <si>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</si>
  <si>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</si>
  <si>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</si>
  <si>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</si>
  <si>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</si>
  <si>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</si>
  <si>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</si>
  <si>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</si>
  <si>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</si>
  <si>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</si>
  <si>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</si>
  <si>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</si>
  <si>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</si>
  <si>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</si>
  <si>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</si>
  <si>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</si>
  <si>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</si>
  <si>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</si>
  <si>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</si>
  <si>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</si>
  <si>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</si>
  <si>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</si>
  <si>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</si>
  <si>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</si>
  <si>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</si>
  <si>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</si>
  <si>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</si>
  <si>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</si>
  <si>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</si>
  <si>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</si>
  <si>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</si>
  <si>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</si>
  <si>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</si>
  <si>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</si>
  <si>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</si>
  <si>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</si>
  <si>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</si>
  <si>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</si>
  <si>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</si>
  <si>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</si>
  <si>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</si>
  <si>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</si>
  <si>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</si>
  <si>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</si>
  <si>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</si>
  <si>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</si>
  <si>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</si>
  <si>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</si>
  <si>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</si>
  <si>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</si>
  <si>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</si>
  <si>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</si>
  <si>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</si>
  <si>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</si>
  <si>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</si>
  <si>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</si>
  <si>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</si>
  <si>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</si>
  <si>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</si>
  <si>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</si>
  <si>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</si>
  <si>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</si>
  <si>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</si>
  <si>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</si>
  <si>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</si>
  <si>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</si>
  <si>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</si>
  <si>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</si>
  <si>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</si>
  <si>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</si>
  <si>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</si>
  <si>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</si>
  <si>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</si>
  <si>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</si>
  <si>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</si>
  <si>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</si>
  <si>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</si>
  <si>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</si>
  <si>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</si>
  <si>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</si>
  <si>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</si>
  <si>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</si>
  <si>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</si>
  <si>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</si>
  <si>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</si>
  <si>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</si>
  <si>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</si>
  <si>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</si>
  <si>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</si>
  <si>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</si>
  <si>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</si>
  <si>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</si>
  <si>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</si>
  <si>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</si>
  <si>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</si>
  <si>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</si>
  <si>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</si>
  <si>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</si>
  <si>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</si>
  <si>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</si>
  <si>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</si>
  <si>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</si>
  <si>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</si>
  <si>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</si>
  <si>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</si>
  <si>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</si>
  <si>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</si>
  <si>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</si>
  <si>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</si>
  <si>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</si>
  <si>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</si>
  <si>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</si>
  <si>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</si>
  <si>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</si>
  <si>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</si>
  <si>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</si>
  <si>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</si>
  <si>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</si>
  <si>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</si>
  <si>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</si>
  <si>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</si>
  <si>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</si>
  <si>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</si>
  <si>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</si>
  <si>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</si>
  <si>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</si>
  <si>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</si>
  <si>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</si>
  <si>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</si>
  <si>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</si>
  <si>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</si>
  <si>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</si>
  <si>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</si>
  <si>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</si>
  <si>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</si>
  <si>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</si>
  <si>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</si>
  <si>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</si>
  <si>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</si>
  <si>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</si>
  <si>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</si>
  <si>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</si>
  <si>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</si>
  <si>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</si>
  <si>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</si>
  <si>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</si>
  <si>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</si>
  <si>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</si>
  <si>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</si>
  <si>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</si>
  <si>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</si>
  <si>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</si>
  <si>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</si>
  <si>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</si>
  <si>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</si>
  <si>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</si>
  <si>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</si>
  <si>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</si>
  <si>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</si>
  <si>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</si>
  <si>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</si>
  <si>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</si>
  <si>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</si>
  <si>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</si>
  <si>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</si>
  <si>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</si>
  <si>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</si>
  <si>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</si>
  <si>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</si>
  <si>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</si>
  <si>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</si>
  <si>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</si>
  <si>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</si>
  <si>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</si>
  <si>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</si>
  <si>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</si>
  <si>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</si>
  <si>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</si>
  <si>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</si>
  <si>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</si>
  <si>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</si>
  <si>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</si>
  <si>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</si>
  <si>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</si>
  <si>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</si>
  <si>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</si>
  <si>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</si>
  <si>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</si>
  <si>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</si>
  <si>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</si>
  <si>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</si>
  <si>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</si>
  <si>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</si>
  <si>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</si>
  <si>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</si>
  <si>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</si>
  <si>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</si>
  <si>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</si>
  <si>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</si>
  <si>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</si>
  <si>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</si>
  <si>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</si>
  <si>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</si>
  <si>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</si>
  <si>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</si>
  <si>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</si>
  <si>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</si>
  <si>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</si>
  <si>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</si>
  <si>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</si>
  <si>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</si>
  <si>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</si>
  <si>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</si>
  <si>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</si>
  <si>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</si>
  <si>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</si>
  <si>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</si>
  <si>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</si>
  <si>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</si>
  <si>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</si>
  <si>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</si>
  <si>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</si>
  <si>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</si>
  <si>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</si>
  <si>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</si>
  <si>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</si>
  <si>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</si>
  <si>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</si>
  <si>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</si>
  <si>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</si>
  <si>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</si>
  <si>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</si>
  <si>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</si>
  <si>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</si>
  <si>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</si>
  <si>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</si>
  <si>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</si>
  <si>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</si>
  <si>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</si>
  <si>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</si>
  <si>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</si>
  <si>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</si>
  <si>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</si>
  <si>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</si>
  <si>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</si>
  <si>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</si>
  <si>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</si>
  <si>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</si>
  <si>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</si>
  <si>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</si>
  <si>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</si>
  <si>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</si>
  <si>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</si>
  <si>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</si>
  <si>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</si>
  <si>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</si>
  <si>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</si>
  <si>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</si>
  <si>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</si>
  <si>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</si>
  <si>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</si>
  <si>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</si>
  <si>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</si>
  <si>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</si>
  <si>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</si>
  <si>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</si>
  <si>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</si>
  <si>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</si>
  <si>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</si>
  <si>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</si>
  <si>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</si>
  <si>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</si>
  <si>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</si>
  <si>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</si>
  <si>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</si>
  <si>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</si>
  <si>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</si>
  <si>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</si>
  <si>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</si>
  <si>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</si>
  <si>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</si>
  <si>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</si>
  <si>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</si>
  <si>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</si>
  <si>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</si>
  <si>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</si>
  <si>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</si>
  <si>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</si>
  <si>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</si>
  <si>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</si>
  <si>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</si>
  <si>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</si>
  <si>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</si>
  <si>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</si>
  <si>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</si>
  <si>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</si>
  <si>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</si>
  <si>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</si>
  <si>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</si>
  <si>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</si>
  <si>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</si>
  <si>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</si>
  <si>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</si>
  <si>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</si>
  <si>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</si>
  <si>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</si>
  <si>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</si>
  <si>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</si>
  <si>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</si>
  <si>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</si>
  <si>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</si>
  <si>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</si>
  <si>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</si>
  <si>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</si>
  <si>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</si>
  <si>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</si>
  <si>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</si>
  <si>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</si>
  <si>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</si>
  <si>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</si>
  <si>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</si>
  <si>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</si>
  <si>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</si>
  <si>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</si>
  <si>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</si>
  <si>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</si>
  <si>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</si>
  <si>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</si>
  <si>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</si>
  <si>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</si>
  <si>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</si>
  <si>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</si>
  <si>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</si>
  <si>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</si>
  <si>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</si>
  <si>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</si>
  <si>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</si>
  <si>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</si>
  <si>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</si>
  <si>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</si>
  <si>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</si>
  <si>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</si>
  <si>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</si>
  <si>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</si>
  <si>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</si>
  <si>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</si>
  <si>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</si>
  <si>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</si>
  <si>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</si>
  <si>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</si>
  <si>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</si>
  <si>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</si>
  <si>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</si>
  <si>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</si>
  <si>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</si>
  <si>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</si>
  <si>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</si>
  <si>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</si>
  <si>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</si>
  <si>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</si>
  <si>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</si>
  <si>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</si>
  <si>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</si>
  <si>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</si>
  <si>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</si>
  <si>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</si>
  <si>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</si>
  <si>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</si>
  <si>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</si>
  <si>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</si>
  <si>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</si>
  <si>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</si>
  <si>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</si>
  <si>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</si>
  <si>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</si>
  <si>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</si>
  <si>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</si>
  <si>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</si>
  <si>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</si>
  <si>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</si>
  <si>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</si>
  <si>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</si>
  <si>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</si>
  <si>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</si>
  <si>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</si>
  <si>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</si>
  <si>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</si>
  <si>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</si>
  <si>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</si>
  <si>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</si>
  <si>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</si>
  <si>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</si>
  <si>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</si>
  <si>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</si>
  <si>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</si>
  <si>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</si>
  <si>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</si>
  <si>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</si>
  <si>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</si>
  <si>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</si>
  <si>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</si>
  <si>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</si>
  <si>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</si>
  <si>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</si>
  <si>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</si>
  <si>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</si>
  <si>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</si>
  <si>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</si>
  <si>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</si>
  <si>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</si>
  <si>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</si>
  <si>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</si>
  <si>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</si>
  <si>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</si>
  <si>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</si>
  <si>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</si>
  <si>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</si>
  <si>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</si>
  <si>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</si>
  <si>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</si>
  <si>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</si>
  <si>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</si>
  <si>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</si>
  <si>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</si>
  <si>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</si>
  <si>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</si>
  <si>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</si>
  <si>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</si>
  <si>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</si>
  <si>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</si>
  <si>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</si>
  <si>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</si>
  <si>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</si>
  <si>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</si>
  <si>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</si>
  <si>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</si>
  <si>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</si>
  <si>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</si>
  <si>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</si>
  <si>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</si>
  <si>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</si>
  <si>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</si>
  <si>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</si>
  <si>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</si>
  <si>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</si>
  <si>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</si>
  <si>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</si>
  <si>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</si>
  <si>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</si>
  <si>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</si>
  <si>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</si>
  <si>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</si>
  <si>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</si>
  <si>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</si>
  <si>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</si>
  <si>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</si>
  <si>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</si>
  <si>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</si>
  <si>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</si>
  <si>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</si>
  <si>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</si>
  <si>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</si>
  <si>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</si>
  <si>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</si>
  <si>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</si>
  <si>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</si>
  <si>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</si>
  <si>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</si>
  <si>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</si>
  <si>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</si>
  <si>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</si>
  <si>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</si>
  <si>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</si>
  <si>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</si>
  <si>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</si>
  <si>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</si>
  <si>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</si>
  <si>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</si>
  <si>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</si>
  <si>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</si>
  <si>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</si>
  <si>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</si>
  <si>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</si>
  <si>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</si>
  <si>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</si>
  <si>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</si>
  <si>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</si>
  <si>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</si>
  <si>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</si>
  <si>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</si>
  <si>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</si>
  <si>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</si>
  <si>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</si>
  <si>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</si>
  <si>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</si>
  <si>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</si>
  <si>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</si>
  <si>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</si>
  <si>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</si>
  <si>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</si>
  <si>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</si>
  <si>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</si>
  <si>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</si>
  <si>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</si>
  <si>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</si>
  <si>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</si>
  <si>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</si>
  <si>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</si>
  <si>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</si>
  <si>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</si>
  <si>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</si>
  <si>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</si>
  <si>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</si>
  <si>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</si>
  <si>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</si>
  <si>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</si>
  <si>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</si>
  <si>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</si>
  <si>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</si>
  <si>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</si>
  <si>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</si>
  <si>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</si>
  <si>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</si>
  <si>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</si>
  <si>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</si>
  <si>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</si>
  <si>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</si>
  <si>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</si>
  <si>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</si>
  <si>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</si>
  <si>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</si>
  <si>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</si>
  <si>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</si>
  <si>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</si>
  <si>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</si>
  <si>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</si>
  <si>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</si>
  <si>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</si>
  <si>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</si>
  <si>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</si>
  <si>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</si>
  <si>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</si>
  <si>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</si>
  <si>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</si>
  <si>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</si>
  <si>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</si>
  <si>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</si>
  <si>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</si>
  <si>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</si>
  <si>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</si>
  <si>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</si>
  <si>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</si>
  <si>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</si>
  <si>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</si>
  <si>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</si>
  <si>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</si>
  <si>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</si>
  <si>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</si>
  <si>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</si>
  <si>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</si>
  <si>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</si>
  <si>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</si>
  <si>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</si>
  <si>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</si>
  <si>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</si>
  <si>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</si>
  <si>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</si>
  <si>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</si>
  <si>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</si>
  <si>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</si>
  <si>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</si>
  <si>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</si>
  <si>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</si>
  <si>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</si>
  <si>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</si>
  <si>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</si>
  <si>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</si>
  <si>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</si>
  <si>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</si>
  <si>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</si>
  <si>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</si>
  <si>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</si>
  <si>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</si>
  <si>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</si>
  <si>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</si>
  <si>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</si>
  <si>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</si>
  <si>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</si>
  <si>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</si>
  <si>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</si>
  <si>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</si>
  <si>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</si>
  <si>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</si>
  <si>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</si>
  <si>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</si>
  <si>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</si>
  <si>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</si>
  <si>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</si>
  <si>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</si>
  <si>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</si>
  <si>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</si>
  <si>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</si>
  <si>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</si>
  <si>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</si>
  <si>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</si>
  <si>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</si>
  <si>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</si>
  <si>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</si>
  <si>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</si>
  <si>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</si>
  <si>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</si>
  <si>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</si>
  <si>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</si>
  <si>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</si>
  <si>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</si>
  <si>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</si>
  <si>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</si>
  <si>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</si>
  <si>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</si>
  <si>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</si>
  <si>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</si>
  <si>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</si>
  <si>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</si>
  <si>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</si>
  <si>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</si>
  <si>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</si>
  <si>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</si>
  <si>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</si>
  <si>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</si>
  <si>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</si>
  <si>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</si>
  <si>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</si>
  <si>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</si>
  <si>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</si>
  <si>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</si>
  <si>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</si>
  <si>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</si>
  <si>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</si>
  <si>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</si>
  <si>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</si>
  <si>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</si>
  <si>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</si>
  <si>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</si>
  <si>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</si>
  <si>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</si>
  <si>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</si>
  <si>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</si>
  <si>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</si>
  <si>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</si>
  <si>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</si>
  <si>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</si>
  <si>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</si>
  <si>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</si>
  <si>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</si>
  <si>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</si>
  <si>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</si>
  <si>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</si>
  <si>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</si>
  <si>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</si>
  <si>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</si>
  <si>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</si>
  <si>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</si>
  <si>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</si>
  <si>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</si>
  <si>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</si>
  <si>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</si>
  <si>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</si>
  <si>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</si>
  <si>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</si>
  <si>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</si>
  <si>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</si>
  <si>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</si>
  <si>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</si>
  <si>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</si>
  <si>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</si>
  <si>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</si>
  <si>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</si>
  <si>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</si>
  <si>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</si>
  <si>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</si>
  <si>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</si>
  <si>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</si>
  <si>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</si>
  <si>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</si>
  <si>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</si>
  <si>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</si>
  <si>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</si>
  <si>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</si>
  <si>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</si>
  <si>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</si>
  <si>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</si>
  <si>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</si>
  <si>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</si>
  <si>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</si>
  <si>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</si>
  <si>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</si>
  <si>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</si>
  <si>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</si>
  <si>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</si>
  <si>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</si>
  <si>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</si>
  <si>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</si>
  <si>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</si>
  <si>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</si>
  <si>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</si>
  <si>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</si>
  <si>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</si>
  <si>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</si>
  <si>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</si>
  <si>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</si>
  <si>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</si>
  <si>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</si>
  <si>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</si>
  <si>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</si>
  <si>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</si>
  <si>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</si>
  <si>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</si>
  <si>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</si>
  <si>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</si>
  <si>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</si>
  <si>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</si>
  <si>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</si>
  <si>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</si>
  <si>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</si>
  <si>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</si>
  <si>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</si>
  <si>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</si>
  <si>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</si>
  <si>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</si>
  <si>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</si>
  <si>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</si>
  <si>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</si>
  <si>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</si>
  <si>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</si>
  <si>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</si>
  <si>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</si>
  <si>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</si>
  <si>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</si>
  <si>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</si>
  <si>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</si>
  <si>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</si>
  <si>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</si>
  <si>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</si>
  <si>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</si>
  <si>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</si>
  <si>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</si>
  <si>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</si>
  <si>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</si>
  <si>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</si>
  <si>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</si>
  <si>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</si>
  <si>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</si>
  <si>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</si>
  <si>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</si>
  <si>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</si>
  <si>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</si>
  <si>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</si>
  <si>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</si>
  <si>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</si>
  <si>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</si>
  <si>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</si>
  <si>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</si>
  <si>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</si>
  <si>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</si>
  <si>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</si>
  <si>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</si>
  <si>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</si>
  <si>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</si>
  <si>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</si>
  <si>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</si>
  <si>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</si>
  <si>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</si>
  <si>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</si>
  <si>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</si>
  <si>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</si>
  <si>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</si>
  <si>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</si>
  <si>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</si>
  <si>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</si>
  <si>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</si>
  <si>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</si>
  <si>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</si>
  <si>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</si>
  <si>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</si>
  <si>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</si>
  <si>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</si>
  <si>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</si>
  <si>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</si>
  <si>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</si>
  <si>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</si>
  <si>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</si>
  <si>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</si>
  <si>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</si>
  <si>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</si>
  <si>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</si>
  <si>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</si>
  <si>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</si>
  <si>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</si>
  <si>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</si>
  <si>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</si>
  <si>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</si>
  <si>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</si>
  <si>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</si>
  <si>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</si>
  <si>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</si>
  <si>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</si>
  <si>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</si>
  <si>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</si>
  <si>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</si>
  <si>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</si>
  <si>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</si>
  <si>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</si>
  <si>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</si>
  <si>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</si>
  <si>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</si>
  <si>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</si>
  <si>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</si>
  <si>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</si>
  <si>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</si>
  <si>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</si>
  <si>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</si>
  <si>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</si>
  <si>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</si>
  <si>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</si>
  <si>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</si>
  <si>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</si>
  <si>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</si>
  <si>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</si>
  <si>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</si>
  <si>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</si>
  <si>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</si>
  <si>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</si>
  <si>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</si>
  <si>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</si>
  <si>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</si>
  <si>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</si>
  <si>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</si>
  <si>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</si>
  <si>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</si>
  <si>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</si>
  <si>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</si>
  <si>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</si>
  <si>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</si>
  <si>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</si>
  <si>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</si>
  <si>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</si>
  <si>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</si>
  <si>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</si>
  <si>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</si>
  <si>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</si>
  <si>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</si>
  <si>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</si>
  <si>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</si>
  <si>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</si>
  <si>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</si>
  <si>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</si>
  <si>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</si>
  <si>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</si>
  <si>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</si>
  <si>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</si>
  <si>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</si>
  <si>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</si>
  <si>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</si>
  <si>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</si>
  <si>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</si>
  <si>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</si>
  <si>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</si>
  <si>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</si>
  <si>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</si>
  <si>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</si>
  <si>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</si>
  <si>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</si>
  <si>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</si>
  <si>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</si>
  <si>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</si>
  <si>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</si>
  <si>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</si>
  <si>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</si>
  <si>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</si>
  <si>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</si>
  <si>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</si>
  <si>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</si>
  <si>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</si>
  <si>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</si>
  <si>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</si>
  <si>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</si>
  <si>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</si>
  <si>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</si>
  <si>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</si>
  <si>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</si>
  <si>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</si>
  <si>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</si>
  <si>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</si>
  <si>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</si>
  <si>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</si>
  <si>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</si>
  <si>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</si>
  <si>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</si>
  <si>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</si>
  <si>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</si>
  <si>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</si>
  <si>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</si>
  <si>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</si>
  <si>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</si>
  <si>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</si>
  <si>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</si>
  <si>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</si>
  <si>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</si>
  <si>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</si>
  <si>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</si>
  <si>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</si>
  <si>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</si>
  <si>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</si>
  <si>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</si>
  <si>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</si>
  <si>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</si>
  <si>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</si>
  <si>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</si>
  <si>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</si>
  <si>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</si>
  <si>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</si>
  <si>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</si>
  <si>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</si>
  <si>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</si>
  <si>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</si>
  <si>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</si>
  <si>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</si>
  <si>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</si>
  <si>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</si>
  <si>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</si>
  <si>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</si>
  <si>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</si>
  <si>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</si>
  <si>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</si>
  <si>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</si>
  <si>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</si>
  <si>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</si>
  <si>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</si>
  <si>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</si>
  <si>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</si>
  <si>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</si>
  <si>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</si>
  <si>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</si>
  <si>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</si>
  <si>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</si>
  <si>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</si>
  <si>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</si>
  <si>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</si>
  <si>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</si>
  <si>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</si>
  <si>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</si>
  <si>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</si>
  <si>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</si>
  <si>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</si>
  <si>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</si>
  <si>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</si>
  <si>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</si>
  <si>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</si>
  <si>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</si>
  <si>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</si>
  <si>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</si>
  <si>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</si>
  <si>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</si>
  <si>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</si>
  <si>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</si>
  <si>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</si>
  <si>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</si>
  <si>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</si>
  <si>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</si>
  <si>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</si>
  <si>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</si>
  <si>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</si>
  <si>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</si>
  <si>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</si>
  <si>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</si>
  <si>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</si>
  <si>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</si>
  <si>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</si>
  <si>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</si>
  <si>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</si>
  <si>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</si>
  <si>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</si>
  <si>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</si>
  <si>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</si>
  <si>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</si>
  <si>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</si>
  <si>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</si>
  <si>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</si>
  <si>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</si>
  <si>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</si>
  <si>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</si>
  <si>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</si>
  <si>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</si>
  <si>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</si>
  <si>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</si>
  <si>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</si>
  <si>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</si>
  <si>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</si>
  <si>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</si>
  <si>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</si>
  <si>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</si>
  <si>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</si>
  <si>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</si>
  <si>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</si>
  <si>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</si>
  <si>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</si>
  <si>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</si>
  <si>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</si>
  <si>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</si>
  <si>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</si>
  <si>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</si>
  <si>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</si>
  <si>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</si>
  <si>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</si>
  <si>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</si>
  <si>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</si>
  <si>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</si>
  <si>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</si>
  <si>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</si>
  <si>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</si>
  <si>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</si>
  <si>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</si>
  <si>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</si>
  <si>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</si>
  <si>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</si>
  <si>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</si>
  <si>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</si>
  <si>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</si>
  <si>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</si>
  <si>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</si>
  <si>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</si>
  <si>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</si>
  <si>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</si>
  <si>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</si>
  <si>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</si>
  <si>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</si>
  <si>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</si>
  <si>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</si>
  <si>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</si>
  <si>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</si>
  <si>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</si>
  <si>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</si>
  <si>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</si>
  <si>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</si>
  <si>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</si>
  <si>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</si>
  <si>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</si>
  <si>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</si>
  <si>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</si>
  <si>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</si>
  <si>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</si>
  <si>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</si>
  <si>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</si>
  <si>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</si>
  <si>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</si>
  <si>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</si>
  <si>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</si>
  <si>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</si>
  <si>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</si>
  <si>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</si>
  <si>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</si>
  <si>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</si>
  <si>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</si>
  <si>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</si>
  <si>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</si>
  <si>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</si>
  <si>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</si>
  <si>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</si>
  <si>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</si>
  <si>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</si>
  <si>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</si>
  <si>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</si>
  <si>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</si>
  <si>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</si>
  <si>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</si>
  <si>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</si>
  <si>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</si>
  <si>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</si>
  <si>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</si>
  <si>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</si>
  <si>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</si>
  <si>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</si>
  <si>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</si>
  <si>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</si>
  <si>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</si>
  <si>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</si>
  <si>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</si>
  <si>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</si>
  <si>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</si>
  <si>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</si>
  <si>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</si>
  <si>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</si>
  <si>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</si>
  <si>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</si>
  <si>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</si>
  <si>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</si>
  <si>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</si>
  <si>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</si>
  <si>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</si>
  <si>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</si>
  <si>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</si>
  <si>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</si>
  <si>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</si>
  <si>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</si>
  <si>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</si>
  <si>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</si>
  <si>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</si>
  <si>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</si>
  <si>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</si>
  <si>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</si>
  <si>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</si>
  <si>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</si>
  <si>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</si>
  <si>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</si>
  <si>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</si>
  <si>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</si>
  <si>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</si>
  <si>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</si>
  <si>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</si>
  <si>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</si>
  <si>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</si>
  <si>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</si>
  <si>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</si>
  <si>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</si>
  <si>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</si>
  <si>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</si>
  <si>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</si>
  <si>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</si>
  <si>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</si>
  <si>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</si>
  <si>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</si>
  <si>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</si>
  <si>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</si>
  <si>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</si>
  <si>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</si>
  <si>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</si>
  <si>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</si>
  <si>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</si>
  <si>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</si>
  <si>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</si>
  <si>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</si>
  <si>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</si>
  <si>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</si>
  <si>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</si>
  <si>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</si>
  <si>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</si>
  <si>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</si>
  <si>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</si>
  <si>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</si>
  <si>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</si>
  <si>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</si>
  <si>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</si>
  <si>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</si>
  <si>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</si>
  <si>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</si>
  <si>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</si>
  <si>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</si>
  <si>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</si>
  <si>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</si>
  <si>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</si>
  <si>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</si>
  <si>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</si>
  <si>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</si>
  <si>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</si>
  <si>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</si>
  <si>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</si>
  <si>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</si>
  <si>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</si>
  <si>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</si>
  <si>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</si>
  <si>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</si>
  <si>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</si>
  <si>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</si>
  <si>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</si>
  <si>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</si>
  <si>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</si>
  <si>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</si>
  <si>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</si>
  <si>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</si>
  <si>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</si>
  <si>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</si>
  <si>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</si>
  <si>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</si>
  <si>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</si>
  <si>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</si>
  <si>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</si>
  <si>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</si>
  <si>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</si>
  <si>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</si>
  <si>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</si>
  <si>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</si>
  <si>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</si>
  <si>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</si>
  <si>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</si>
  <si>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</si>
  <si>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</si>
  <si>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</si>
  <si>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</si>
  <si>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</si>
  <si>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</si>
  <si>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</si>
  <si>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</si>
  <si>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</si>
  <si>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</si>
  <si>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</si>
  <si>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</si>
  <si>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</si>
  <si>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</si>
  <si>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</si>
  <si>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</si>
  <si>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</si>
  <si>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</si>
  <si>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</si>
  <si>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</si>
  <si>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</si>
  <si>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</si>
  <si>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</si>
  <si>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</si>
  <si>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</si>
  <si>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</si>
  <si>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</si>
  <si>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</si>
  <si>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</si>
  <si>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</si>
  <si>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</si>
  <si>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</si>
  <si>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</si>
  <si>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</si>
  <si>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</si>
  <si>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</si>
  <si>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</si>
  <si>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</si>
  <si>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</si>
  <si>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</si>
  <si>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</si>
  <si>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</si>
  <si>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</si>
  <si>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</si>
  <si>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</si>
  <si>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</si>
  <si>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</si>
  <si>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</si>
  <si>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</si>
  <si>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</si>
  <si>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</si>
  <si>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</si>
  <si>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</si>
  <si>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</si>
  <si>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</si>
  <si>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</si>
  <si>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</si>
  <si>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</si>
  <si>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</si>
  <si>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</si>
  <si>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</si>
  <si>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</si>
  <si>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</si>
  <si>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</si>
  <si>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</si>
  <si>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</si>
  <si>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</si>
  <si>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</si>
  <si>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</si>
  <si>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</si>
  <si>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</si>
  <si>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</si>
  <si>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</si>
  <si>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</si>
  <si>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</si>
  <si>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</si>
  <si>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</si>
  <si>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</si>
  <si>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</si>
  <si>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</si>
  <si>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</si>
  <si>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</si>
  <si>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</si>
  <si>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</si>
  <si>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</si>
  <si>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</si>
  <si>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</si>
  <si>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</si>
  <si>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</si>
  <si>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</si>
  <si>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</si>
  <si>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</si>
  <si>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</si>
  <si>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</si>
  <si>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</si>
  <si>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</si>
  <si>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</si>
  <si>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</si>
  <si>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</si>
  <si>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</si>
  <si>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</si>
  <si>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</si>
  <si>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</si>
  <si>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</si>
  <si>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</si>
  <si>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</si>
  <si>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</si>
  <si>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</si>
  <si>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</si>
  <si>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</si>
  <si>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</si>
  <si>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</si>
  <si>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</si>
  <si>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</si>
  <si>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</si>
  <si>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</si>
  <si>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</si>
  <si>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</si>
  <si>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</si>
  <si>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</si>
  <si>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</si>
  <si>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</si>
  <si>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</si>
  <si>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</si>
  <si>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</si>
  <si>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</si>
  <si>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</si>
  <si>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</si>
  <si>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</si>
  <si>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</si>
  <si>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</si>
  <si>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</si>
  <si>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</si>
  <si>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</si>
  <si>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</si>
  <si>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</si>
  <si>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</si>
  <si>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</si>
  <si>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</si>
  <si>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</si>
  <si>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</si>
  <si>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</si>
  <si>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</si>
  <si>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</si>
  <si>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</si>
  <si>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</si>
  <si>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</si>
  <si>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</si>
  <si>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</si>
  <si>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</si>
  <si>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</si>
  <si>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</si>
  <si>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</si>
  <si>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</si>
  <si>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</si>
  <si>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</si>
  <si>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</si>
  <si>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</si>
  <si>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</si>
  <si>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</si>
  <si>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</si>
  <si>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</si>
  <si>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</si>
  <si>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</si>
  <si>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</si>
  <si>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</si>
  <si>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</si>
  <si>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</si>
  <si>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</si>
  <si>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</si>
  <si>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</si>
  <si>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</si>
  <si>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</si>
  <si>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</si>
  <si>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</si>
  <si>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</si>
  <si>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</si>
  <si>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</si>
  <si>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</si>
  <si>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</si>
  <si>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</si>
  <si>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</si>
  <si>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</si>
  <si>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</si>
  <si>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</si>
  <si>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</si>
  <si>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</si>
  <si>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</si>
  <si>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</si>
  <si>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</si>
  <si>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</si>
  <si>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</si>
  <si>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</si>
  <si>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</si>
  <si>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</si>
  <si>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</si>
  <si>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</si>
  <si>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</si>
  <si>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</si>
  <si>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</si>
  <si>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</si>
  <si>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</si>
  <si>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</si>
  <si>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</si>
  <si>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</si>
  <si>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</si>
  <si>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</si>
  <si>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</si>
  <si>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</si>
  <si>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</si>
  <si>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</si>
  <si>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</si>
  <si>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</si>
  <si>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</si>
  <si>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</si>
  <si>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</si>
  <si>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</si>
  <si>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</si>
  <si>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</si>
  <si>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</si>
  <si>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</si>
  <si>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</si>
  <si>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</si>
  <si>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</si>
  <si>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</si>
  <si>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</si>
  <si>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</si>
  <si>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</si>
  <si>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</si>
  <si>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</si>
  <si>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</si>
  <si>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</si>
  <si>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</si>
  <si>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</si>
  <si>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</si>
  <si>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</si>
  <si>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</si>
  <si>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</si>
  <si>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</si>
  <si>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</si>
  <si>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</si>
  <si>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</si>
  <si>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</si>
  <si>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</si>
  <si>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</si>
  <si>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</si>
  <si>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</si>
  <si>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</si>
  <si>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</si>
  <si>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</si>
  <si>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</si>
  <si>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</si>
  <si>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</si>
  <si>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</si>
  <si>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</si>
  <si>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</si>
  <si>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</si>
  <si>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</si>
  <si>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</si>
  <si>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</si>
  <si>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</si>
  <si>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</si>
  <si>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</si>
  <si>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</si>
  <si>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</si>
  <si>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</si>
  <si>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</si>
  <si>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</si>
  <si>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</si>
  <si>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</si>
  <si>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</si>
  <si>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</si>
  <si>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</si>
  <si>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</si>
  <si>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</si>
  <si>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</si>
  <si>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</si>
  <si>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</si>
  <si>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</si>
  <si>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</si>
  <si>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</si>
  <si>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</si>
  <si>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</si>
  <si>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</si>
  <si>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</si>
  <si>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</si>
  <si>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</si>
  <si>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</si>
  <si>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</si>
  <si>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</si>
  <si>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</si>
  <si>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</si>
  <si>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</si>
  <si>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</si>
  <si>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</si>
  <si>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</si>
  <si>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</si>
  <si>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</si>
  <si>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</si>
  <si>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</si>
  <si>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</si>
  <si>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</si>
  <si>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</si>
  <si>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</si>
  <si>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</si>
  <si>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</si>
  <si>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</si>
  <si>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</si>
  <si>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</si>
  <si>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</si>
  <si>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</si>
  <si>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</si>
  <si>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</si>
  <si>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</si>
  <si>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</si>
  <si>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</si>
  <si>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</si>
  <si>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</si>
  <si>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</si>
  <si>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</si>
  <si>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</si>
  <si>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</si>
  <si>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</si>
  <si>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</si>
  <si>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</si>
  <si>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</si>
  <si>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</si>
  <si>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</si>
  <si>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</si>
  <si>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</si>
  <si>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</si>
  <si>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</si>
  <si>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</si>
  <si>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</si>
  <si>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</si>
  <si>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</si>
  <si>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</si>
  <si>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</si>
  <si>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</si>
  <si>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</si>
  <si>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</si>
  <si>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</si>
  <si>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</si>
  <si>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</si>
  <si>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</si>
  <si>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</si>
  <si>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</si>
  <si>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</si>
  <si>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</si>
  <si>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</si>
  <si>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</si>
  <si>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</si>
  <si>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</si>
  <si>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</si>
  <si>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</si>
  <si>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</si>
  <si>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</si>
  <si>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</si>
  <si>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</si>
  <si>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</si>
  <si>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</si>
  <si>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</si>
  <si>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</si>
  <si>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</si>
  <si>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</si>
  <si>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</si>
  <si>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</si>
  <si>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</si>
  <si>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</si>
  <si>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</si>
  <si>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</si>
  <si>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</si>
  <si>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</si>
  <si>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</si>
  <si>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</si>
  <si>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</si>
  <si>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</si>
  <si>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</si>
  <si>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</si>
  <si>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</si>
  <si>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</si>
  <si>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</si>
  <si>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</si>
  <si>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</si>
  <si>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</si>
  <si>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</si>
  <si>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</si>
  <si>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</si>
  <si>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</si>
  <si>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</si>
  <si>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</si>
  <si>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</si>
  <si>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</si>
  <si>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</si>
  <si>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</si>
  <si>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</si>
  <si>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</si>
  <si>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</si>
  <si>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</si>
  <si>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</si>
  <si>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</si>
  <si>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</si>
  <si>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</si>
  <si>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</si>
  <si>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</si>
  <si>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</si>
  <si>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</si>
  <si>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</si>
  <si>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</si>
  <si>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</si>
  <si>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</si>
  <si>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</si>
  <si>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</si>
  <si>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</si>
  <si>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</si>
  <si>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</si>
  <si>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</si>
  <si>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</si>
  <si>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</si>
  <si>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</si>
  <si>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</si>
  <si>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</si>
  <si>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</si>
  <si>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</si>
  <si>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</si>
  <si>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</si>
  <si>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</si>
  <si>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</si>
  <si>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</si>
  <si>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</si>
  <si>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</si>
  <si>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</si>
  <si>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</si>
  <si>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</si>
  <si>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</si>
  <si>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</si>
  <si>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</si>
  <si>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</si>
  <si>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</si>
  <si>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</si>
  <si>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</si>
  <si>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</si>
  <si>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</si>
  <si>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</si>
  <si>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</si>
  <si>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</si>
  <si>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</si>
  <si>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</si>
  <si>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</si>
  <si>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</si>
  <si>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</si>
  <si>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</si>
  <si>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</si>
  <si>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</si>
  <si>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</si>
  <si>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</si>
  <si>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</si>
  <si>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</si>
  <si>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</si>
  <si>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</si>
  <si>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</si>
  <si>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</si>
  <si>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</si>
  <si>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</si>
  <si>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</si>
  <si>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</si>
  <si>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</si>
  <si>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</si>
  <si>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</si>
  <si>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</si>
  <si>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</si>
  <si>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</si>
  <si>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</si>
  <si>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</si>
  <si>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</si>
  <si>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</si>
  <si>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</si>
  <si>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</si>
  <si>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</si>
  <si>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</si>
  <si>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</si>
  <si>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</si>
  <si>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</si>
  <si>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</si>
  <si>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</si>
  <si>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</si>
  <si>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</si>
  <si>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</si>
  <si>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</si>
  <si>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</si>
  <si>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</si>
  <si>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</si>
  <si>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</si>
  <si>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</si>
  <si>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</si>
  <si>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</si>
  <si>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</si>
  <si>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</si>
  <si>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</si>
  <si>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</si>
  <si>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</si>
  <si>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</si>
  <si>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</si>
  <si>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</si>
  <si>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</si>
  <si>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</si>
  <si>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</si>
  <si>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</si>
  <si>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</si>
  <si>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</si>
  <si>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</si>
  <si>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</si>
  <si>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</si>
  <si>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</si>
  <si>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</si>
  <si>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</si>
  <si>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</si>
  <si>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</si>
  <si>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</si>
  <si>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</si>
  <si>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</si>
  <si>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</si>
  <si>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</si>
  <si>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</si>
  <si>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</si>
  <si>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</si>
  <si>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</si>
  <si>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</si>
  <si>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</si>
  <si>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</si>
  <si>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</si>
  <si>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</si>
  <si>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</si>
  <si>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</si>
  <si>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</si>
  <si>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</si>
  <si>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</si>
  <si>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</si>
  <si>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</si>
  <si>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</si>
  <si>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</si>
  <si>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</si>
  <si>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</si>
  <si>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</si>
  <si>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</si>
  <si>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</si>
  <si>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</si>
  <si>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</si>
  <si>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</si>
  <si>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</si>
  <si>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</si>
  <si>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</si>
  <si>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</si>
  <si>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</si>
  <si>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</si>
  <si>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</si>
  <si>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</si>
  <si>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</si>
  <si>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</si>
  <si>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</si>
  <si>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</si>
  <si>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</si>
  <si>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</si>
  <si>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</si>
  <si>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</si>
  <si>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</si>
  <si>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</si>
  <si>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</si>
  <si>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</si>
  <si>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</si>
  <si>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</si>
  <si>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</si>
  <si>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</si>
  <si>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</si>
  <si>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</si>
  <si>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</si>
  <si>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</si>
  <si>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</si>
  <si>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</si>
  <si>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</si>
  <si>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</si>
  <si>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</si>
  <si>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</si>
  <si>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</si>
  <si>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</si>
  <si>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</si>
  <si>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</si>
  <si>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</si>
  <si>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</si>
  <si>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</si>
  <si>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</si>
  <si>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</si>
  <si>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</si>
  <si>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</si>
  <si>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</si>
  <si>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</si>
  <si>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</si>
  <si>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</si>
  <si>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</si>
  <si>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</si>
  <si>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</si>
  <si>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</si>
  <si>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</si>
  <si>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</si>
  <si>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</si>
  <si>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</si>
  <si>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</si>
  <si>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</si>
  <si>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</si>
  <si>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</si>
  <si>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</si>
  <si>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</si>
  <si>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</si>
  <si>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</si>
  <si>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</si>
  <si>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</si>
  <si>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</si>
  <si>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</si>
  <si>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</si>
  <si>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</si>
  <si>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</si>
  <si>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</si>
  <si>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</si>
  <si>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</si>
  <si>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</si>
  <si>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</si>
  <si>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</si>
  <si>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</si>
  <si>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</si>
  <si>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</si>
  <si>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</si>
  <si>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</si>
  <si>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</si>
  <si>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</si>
  <si>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</si>
  <si>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</si>
  <si>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</si>
  <si>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</si>
  <si>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</si>
  <si>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</si>
  <si>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</si>
  <si>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</si>
  <si>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</si>
  <si>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</si>
  <si>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</si>
  <si>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</si>
  <si>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</si>
  <si>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</si>
  <si>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</si>
  <si>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</si>
  <si>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</si>
  <si>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</si>
  <si>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</si>
  <si>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</si>
  <si>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</si>
  <si>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</si>
  <si>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</si>
  <si>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</si>
  <si>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</si>
  <si>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</si>
  <si>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</si>
  <si>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</si>
  <si>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</si>
  <si>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</si>
  <si>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</si>
  <si>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</si>
  <si>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</si>
  <si>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</si>
  <si>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</si>
  <si>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</si>
  <si>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</si>
  <si>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</si>
  <si>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</si>
  <si>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</si>
  <si>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</si>
  <si>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</si>
  <si>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</si>
  <si>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</si>
  <si>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</si>
  <si>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</si>
  <si>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</si>
  <si>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</si>
  <si>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</si>
  <si>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</si>
  <si>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</si>
  <si>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</si>
  <si>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</si>
  <si>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</si>
  <si>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</si>
  <si>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</si>
  <si>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</si>
  <si>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</si>
  <si>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</si>
  <si>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</si>
  <si>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</si>
  <si>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</si>
  <si>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</si>
  <si>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</si>
  <si>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</si>
  <si>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</si>
  <si>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</si>
  <si>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</si>
  <si>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</si>
  <si>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</si>
  <si>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</si>
  <si>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</si>
  <si>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</si>
  <si>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</si>
  <si>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</si>
  <si>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</si>
  <si>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</si>
  <si>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</si>
  <si>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</si>
  <si>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</si>
  <si>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</si>
  <si>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</si>
  <si>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</si>
  <si>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</si>
  <si>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</si>
  <si>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</si>
  <si>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</si>
  <si>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</si>
  <si>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</si>
  <si>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</si>
  <si>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</si>
  <si>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</si>
  <si>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</si>
  <si>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</si>
  <si>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</si>
  <si>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</si>
  <si>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</si>
  <si>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</si>
  <si>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</si>
  <si>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</si>
  <si>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</si>
  <si>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</si>
  <si>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</si>
  <si>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</si>
  <si>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</si>
  <si>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</si>
  <si>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</si>
  <si>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</si>
  <si>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</si>
  <si>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</si>
  <si>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</si>
  <si>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</si>
  <si>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</si>
  <si>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</si>
  <si>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</si>
  <si>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</si>
  <si>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</si>
  <si>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</si>
  <si>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</si>
  <si>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</si>
  <si>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</si>
  <si>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</si>
  <si>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</si>
  <si>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</si>
  <si>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</si>
  <si>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</si>
  <si>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</si>
  <si>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</si>
  <si>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</si>
  <si>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</si>
  <si>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</si>
  <si>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</si>
  <si>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</si>
  <si>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</si>
  <si>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</si>
  <si>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</si>
  <si>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</si>
  <si>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</si>
  <si>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</si>
  <si>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</si>
  <si>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</si>
  <si>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</si>
  <si>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</si>
  <si>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</si>
  <si>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</si>
  <si>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</si>
  <si>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</si>
  <si>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</si>
  <si>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</si>
  <si>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</si>
  <si>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</si>
  <si>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</si>
  <si>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</si>
  <si>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</si>
  <si>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</si>
  <si>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</si>
  <si>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</si>
  <si>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</si>
  <si>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</si>
  <si>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</si>
  <si>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</si>
  <si>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</si>
  <si>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</si>
  <si>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</si>
  <si>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</si>
  <si>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</si>
  <si>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</si>
  <si>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</si>
  <si>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</si>
  <si>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</si>
  <si>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</si>
  <si>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</si>
  <si>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</si>
  <si>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</si>
  <si>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</si>
  <si>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</si>
  <si>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</si>
  <si>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</si>
  <si>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</si>
  <si>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</si>
  <si>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</si>
  <si>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</si>
  <si>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</si>
  <si>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</si>
  <si>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</si>
  <si>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</si>
  <si>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</si>
  <si>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</si>
  <si>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</si>
  <si>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</si>
  <si>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</si>
  <si>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</si>
  <si>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</si>
  <si>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</si>
  <si>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</si>
  <si>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</si>
  <si>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</si>
  <si>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</si>
  <si>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</si>
  <si>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</si>
  <si>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</si>
  <si>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</si>
  <si>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</si>
  <si>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</si>
  <si>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</si>
  <si>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</si>
  <si>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</si>
  <si>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</si>
  <si>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</si>
  <si>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</si>
  <si>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</si>
  <si>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</si>
  <si>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</si>
  <si>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</si>
  <si>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</si>
  <si>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</si>
  <si>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</si>
  <si>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</si>
  <si>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</si>
  <si>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</si>
  <si>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</si>
  <si>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</si>
  <si>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</si>
  <si>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</si>
  <si>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</si>
  <si>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</si>
  <si>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</si>
  <si>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</si>
  <si>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</si>
  <si>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</si>
  <si>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</si>
  <si>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</si>
  <si>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</si>
  <si>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</si>
  <si>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</si>
  <si>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</si>
  <si>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</si>
  <si>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</si>
  <si>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</si>
  <si>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</si>
  <si>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</si>
  <si>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</si>
  <si>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</si>
  <si>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</si>
  <si>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</si>
  <si>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</si>
  <si>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</si>
  <si>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</si>
  <si>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</si>
  <si>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</si>
  <si>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</si>
  <si>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</si>
  <si>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</si>
  <si>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</si>
  <si>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</si>
  <si>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</si>
  <si>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</si>
  <si>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</si>
  <si>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</si>
  <si>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</si>
  <si>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</si>
  <si>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</si>
  <si>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</si>
  <si>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</si>
  <si>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</si>
  <si>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</si>
  <si>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</si>
  <si>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</si>
  <si>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</si>
  <si>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</si>
  <si>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</si>
  <si>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</si>
  <si>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</si>
  <si>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</si>
  <si>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</si>
  <si>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</si>
  <si>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</si>
  <si>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</si>
  <si>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</si>
  <si>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</si>
  <si>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</si>
  <si>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</si>
  <si>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</si>
  <si>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</si>
  <si>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</si>
  <si>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</si>
  <si>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</si>
  <si>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</si>
  <si>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</si>
  <si>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</si>
  <si>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</si>
  <si>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</si>
  <si>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</si>
  <si>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</si>
  <si>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</si>
  <si>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</si>
  <si>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</si>
  <si>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</si>
  <si>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</si>
  <si>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</si>
  <si>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</si>
  <si>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</si>
  <si>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</si>
  <si>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</si>
  <si>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</si>
  <si>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</si>
  <si>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</si>
  <si>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</si>
  <si>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</si>
  <si>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</si>
  <si>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</si>
  <si>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</si>
  <si>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</si>
  <si>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</si>
  <si>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</si>
  <si>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</si>
  <si>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</si>
  <si>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</si>
  <si>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</si>
  <si>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</si>
  <si>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</si>
  <si>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</si>
  <si>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</si>
  <si>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</si>
  <si>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</si>
  <si>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</si>
  <si>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</si>
  <si>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</si>
  <si>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</si>
  <si>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</si>
  <si>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</si>
  <si>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</si>
  <si>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</si>
  <si>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</si>
  <si>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</si>
  <si>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</si>
  <si>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</si>
  <si>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</si>
  <si>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</si>
  <si>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</si>
  <si>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</si>
  <si>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</si>
  <si>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</si>
  <si>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</si>
  <si>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</si>
  <si>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</si>
  <si>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</si>
  <si>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</si>
  <si>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</si>
  <si>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</si>
  <si>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</si>
  <si>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</si>
  <si>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</si>
  <si>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</si>
  <si>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</si>
  <si>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</si>
  <si>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</si>
  <si>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</si>
  <si>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</si>
  <si>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</si>
  <si>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</si>
  <si>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</si>
  <si>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</si>
  <si>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</si>
  <si>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</si>
  <si>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</si>
  <si>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</si>
  <si>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</si>
  <si>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</si>
  <si>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</si>
  <si>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</si>
  <si>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</si>
  <si>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</si>
  <si>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</si>
  <si>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</si>
  <si>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</si>
  <si>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</si>
  <si>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</si>
  <si>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</si>
  <si>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</si>
  <si>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</si>
  <si>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</si>
  <si>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</si>
  <si>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</si>
  <si>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</si>
  <si>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</si>
  <si>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</si>
  <si>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</si>
  <si>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</si>
  <si>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</si>
  <si>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</si>
  <si>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</si>
  <si>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</si>
  <si>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</si>
  <si>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</si>
  <si>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</si>
  <si>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</si>
  <si>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</si>
  <si>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</si>
  <si>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</si>
  <si>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</si>
  <si>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</si>
  <si>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</si>
  <si>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</si>
  <si>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</si>
  <si>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</si>
  <si>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</si>
  <si>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</si>
  <si>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</si>
  <si>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</si>
  <si>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</si>
  <si>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</si>
  <si>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</si>
  <si>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</si>
  <si>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</si>
  <si>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</si>
  <si>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</si>
  <si>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</si>
  <si>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</si>
  <si>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</si>
  <si>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</si>
  <si>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</si>
  <si>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</si>
  <si>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</si>
  <si>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</si>
  <si>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</si>
  <si>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</si>
  <si>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</si>
  <si>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</si>
  <si>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</si>
  <si>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</si>
  <si>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</si>
  <si>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</si>
  <si>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</si>
  <si>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</si>
  <si>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</si>
  <si>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</si>
  <si>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</si>
  <si>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</si>
  <si>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</si>
  <si>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</si>
  <si>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</si>
  <si>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</si>
  <si>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</si>
  <si>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</si>
  <si>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</si>
  <si>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</si>
  <si>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</si>
  <si>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</si>
  <si>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</si>
  <si>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</si>
  <si>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</si>
  <si>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</si>
  <si>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</si>
  <si>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</si>
  <si>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</si>
  <si>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</si>
  <si>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</si>
  <si>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</si>
  <si>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</si>
  <si>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</si>
  <si>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</si>
  <si>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</si>
  <si>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</si>
  <si>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</si>
  <si>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</si>
  <si>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</si>
  <si>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</si>
  <si>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</si>
  <si>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</si>
  <si>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</si>
  <si>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</si>
  <si>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</si>
  <si>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</si>
  <si>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</si>
  <si>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</si>
  <si>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</si>
  <si>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</si>
  <si>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</si>
  <si>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</si>
  <si>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</si>
  <si>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</si>
  <si>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</si>
  <si>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</si>
  <si>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</si>
  <si>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</si>
  <si>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</si>
  <si>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</si>
  <si>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</si>
  <si>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</si>
  <si>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</si>
  <si>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</si>
  <si>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</si>
  <si>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</si>
  <si>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</si>
  <si>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</si>
  <si>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</si>
  <si>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</si>
  <si>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</si>
  <si>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</si>
  <si>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</si>
  <si>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</si>
  <si>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</si>
  <si>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</si>
  <si>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</si>
  <si>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</si>
  <si>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</si>
  <si>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</si>
  <si>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</si>
  <si>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</si>
  <si>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</si>
  <si>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</si>
  <si>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</si>
  <si>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</si>
  <si>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</si>
  <si>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</si>
  <si>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</si>
  <si>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</si>
  <si>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</si>
  <si>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</si>
  <si>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</si>
  <si>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</si>
  <si>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</si>
  <si>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</si>
  <si>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</si>
  <si>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</si>
  <si>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</si>
  <si>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</si>
  <si>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</si>
  <si>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</si>
  <si>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</si>
  <si>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</si>
  <si>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</si>
  <si>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</si>
  <si>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</si>
  <si>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</si>
  <si>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</si>
  <si>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</si>
  <si>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</si>
  <si>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</si>
  <si>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</si>
  <si>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</si>
  <si>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</si>
  <si>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</si>
  <si>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</si>
  <si>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</si>
  <si>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</si>
  <si>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</si>
  <si>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</si>
  <si>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</si>
  <si>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</si>
  <si>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</si>
  <si>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</si>
  <si>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</si>
  <si>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</si>
  <si>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</si>
  <si>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</si>
  <si>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</si>
  <si>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</si>
  <si>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</si>
  <si>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</si>
  <si>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</si>
  <si>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</si>
  <si>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</si>
  <si>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</si>
  <si>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</si>
  <si>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</si>
  <si>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</si>
  <si>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</si>
  <si>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</si>
  <si>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</si>
  <si>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</si>
  <si>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</si>
  <si>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</si>
  <si>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</si>
  <si>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</si>
  <si>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</si>
  <si>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</si>
  <si>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</si>
  <si>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</si>
  <si>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</si>
  <si>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</si>
  <si>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</si>
  <si>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</si>
  <si>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</si>
  <si>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</si>
  <si>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</si>
  <si>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</si>
  <si>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</si>
  <si>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</si>
  <si>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</si>
  <si>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</si>
  <si>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</si>
  <si>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</si>
  <si>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</si>
  <si>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</si>
  <si>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</si>
  <si>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</si>
  <si>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</si>
  <si>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</si>
  <si>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</si>
  <si>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</si>
  <si>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</si>
  <si>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</si>
  <si>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</si>
  <si>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</si>
  <si>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</si>
  <si>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</si>
  <si>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</si>
  <si>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</si>
  <si>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</si>
  <si>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</si>
  <si>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</si>
  <si>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</si>
  <si>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</si>
  <si>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</si>
  <si>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</si>
  <si>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</si>
  <si>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</si>
  <si>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</si>
  <si>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</si>
  <si>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</si>
  <si>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</si>
  <si>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</si>
  <si>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</si>
  <si>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</si>
  <si>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</si>
  <si>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</si>
  <si>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</si>
  <si>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</si>
  <si>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</si>
  <si>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</si>
  <si>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</si>
  <si>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</si>
  <si>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</si>
  <si>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</si>
  <si>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</si>
  <si>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</si>
  <si>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</si>
  <si>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</si>
  <si>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</si>
  <si>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</si>
  <si>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</si>
  <si>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</si>
  <si>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</si>
  <si>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</si>
  <si>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</si>
  <si>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</si>
  <si>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</si>
  <si>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</si>
  <si>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</si>
  <si>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</si>
  <si>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</si>
  <si>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</si>
  <si>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</si>
  <si>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</si>
  <si>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</si>
  <si>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</si>
  <si>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</si>
  <si>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</si>
  <si>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</si>
  <si>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</si>
  <si>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</si>
  <si>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</si>
  <si>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</si>
  <si>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</si>
  <si>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</si>
  <si>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</si>
  <si>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</si>
  <si>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</si>
  <si>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</si>
  <si>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</si>
  <si>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</si>
  <si>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</si>
  <si>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</si>
  <si>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</si>
  <si>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</si>
  <si>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</si>
  <si>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</si>
  <si>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</si>
  <si>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</si>
  <si>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</si>
  <si>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</si>
  <si>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</si>
  <si>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</si>
  <si>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</si>
  <si>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</si>
  <si>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</si>
  <si>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</si>
  <si>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</si>
  <si>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</si>
  <si>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</si>
  <si>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</si>
  <si>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</si>
  <si>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</si>
  <si>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</si>
  <si>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</si>
  <si>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</si>
  <si>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</si>
  <si>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</si>
  <si>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</si>
  <si>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</si>
  <si>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</si>
  <si>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</si>
  <si>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</si>
  <si>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</si>
  <si>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</si>
  <si>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</si>
  <si>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</si>
  <si>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</si>
  <si>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</si>
  <si>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</si>
  <si>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</si>
  <si>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</si>
  <si>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</si>
  <si>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</si>
  <si>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</si>
  <si>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</si>
  <si>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</si>
  <si>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</si>
  <si>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</si>
  <si>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</si>
  <si>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</si>
  <si>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</si>
  <si>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</si>
  <si>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</si>
  <si>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</si>
  <si>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</si>
  <si>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</si>
  <si>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</si>
  <si>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</si>
  <si>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</si>
  <si>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</si>
  <si>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</si>
  <si>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</si>
  <si>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</si>
  <si>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</si>
  <si>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</si>
  <si>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</si>
  <si>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</si>
  <si>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</si>
  <si>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</si>
  <si>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</si>
  <si>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</si>
  <si>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</si>
  <si>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</si>
  <si>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</si>
  <si>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</si>
  <si>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</si>
  <si>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</si>
  <si>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</si>
  <si>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</si>
  <si>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</si>
  <si>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</si>
  <si>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</si>
  <si>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</si>
  <si>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</si>
  <si>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</si>
  <si>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</si>
  <si>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</si>
  <si>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</si>
  <si>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</si>
  <si>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</si>
  <si>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</si>
  <si>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</si>
  <si>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</si>
  <si>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</si>
  <si>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</si>
  <si>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</si>
  <si>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</si>
  <si>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</si>
  <si>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</si>
  <si>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</si>
  <si>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</si>
  <si>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</si>
  <si>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</si>
  <si>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</si>
  <si>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</si>
  <si>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</si>
  <si>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</si>
  <si>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</si>
  <si>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</si>
  <si>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</si>
  <si>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</si>
  <si>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</si>
  <si>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</si>
  <si>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</si>
  <si>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</si>
  <si>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</si>
  <si>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</si>
  <si>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</si>
  <si>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</si>
  <si>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</si>
  <si>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</si>
  <si>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</si>
  <si>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</si>
  <si>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</si>
  <si>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</si>
  <si>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</si>
  <si>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</si>
  <si>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</si>
  <si>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</si>
  <si>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</si>
  <si>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</si>
  <si>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</si>
  <si>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</si>
  <si>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</si>
  <si>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</si>
  <si>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</si>
  <si>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</si>
  <si>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</si>
  <si>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</si>
  <si>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</si>
  <si>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</si>
  <si>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</si>
  <si>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</si>
  <si>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</si>
  <si>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</si>
  <si>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</si>
  <si>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</si>
  <si>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</si>
  <si>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</si>
  <si>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</si>
  <si>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</si>
  <si>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</si>
  <si>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</si>
  <si>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</si>
  <si>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</si>
  <si>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</si>
  <si>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</si>
  <si>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</si>
  <si>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</si>
  <si>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</si>
  <si>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</si>
  <si>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</si>
  <si>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</si>
  <si>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</si>
  <si>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</si>
  <si>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</si>
  <si>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</si>
  <si>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</si>
  <si>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</si>
  <si>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</si>
  <si>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</si>
  <si>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</si>
  <si>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</si>
  <si>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</si>
  <si>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</si>
  <si>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</si>
  <si>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</si>
  <si>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</si>
  <si>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</si>
  <si>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</si>
  <si>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</si>
  <si>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</si>
  <si>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</si>
  <si>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</si>
  <si>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</si>
  <si>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</si>
  <si>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</si>
  <si>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</si>
  <si>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</si>
  <si>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</si>
  <si>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</si>
  <si>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</si>
  <si>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</si>
  <si>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</si>
  <si>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</si>
  <si>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</si>
  <si>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</si>
  <si>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</si>
  <si>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</si>
  <si>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</si>
  <si>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</si>
  <si>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</si>
  <si>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</si>
  <si>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</si>
  <si>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</si>
  <si>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</si>
  <si>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</si>
  <si>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</si>
  <si>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</si>
  <si>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</si>
  <si>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</si>
  <si>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</si>
  <si>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</si>
  <si>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</si>
  <si>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</si>
  <si>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</si>
  <si>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</si>
  <si>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</si>
  <si>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</si>
  <si>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</si>
  <si>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</si>
  <si>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</si>
  <si>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</si>
  <si>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</si>
  <si>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</si>
  <si>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</si>
  <si>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</si>
  <si>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</si>
  <si>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</si>
  <si>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</si>
  <si>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</si>
  <si>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</si>
  <si>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</si>
  <si>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</si>
  <si>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</si>
  <si>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</si>
  <si>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</si>
  <si>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</si>
  <si>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</si>
  <si>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</si>
  <si>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</si>
  <si>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</si>
  <si>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</si>
  <si>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</si>
  <si>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</si>
  <si>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</si>
  <si>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</si>
  <si>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</si>
  <si>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</si>
  <si>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</si>
  <si>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</si>
  <si>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</si>
  <si>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</si>
  <si>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</si>
  <si>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</si>
  <si>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</si>
  <si>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</si>
  <si>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</si>
  <si>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</si>
  <si>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</si>
  <si>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</si>
  <si>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</si>
  <si>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</si>
  <si>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</si>
  <si>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</si>
  <si>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</si>
  <si>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</si>
  <si>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</si>
  <si>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</si>
  <si>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</si>
  <si>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</si>
  <si>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</si>
  <si>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</si>
  <si>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</si>
  <si>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</si>
  <si>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</si>
  <si>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</si>
  <si>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</si>
  <si>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</si>
  <si>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</si>
  <si>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</si>
  <si>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</si>
  <si>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</si>
  <si>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</si>
  <si>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</si>
  <si>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</si>
  <si>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</si>
  <si>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</si>
  <si>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</si>
  <si>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</si>
  <si>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</si>
  <si>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</si>
  <si>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</si>
  <si>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</si>
  <si>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</si>
  <si>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</si>
  <si>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</si>
  <si>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</si>
  <si>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</si>
  <si>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</si>
  <si>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</si>
  <si>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</si>
  <si>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</si>
  <si>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</si>
  <si>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</si>
  <si>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</si>
  <si>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</si>
  <si>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</si>
  <si>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</si>
  <si>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</si>
  <si>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</si>
  <si>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</si>
  <si>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</si>
  <si>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</si>
  <si>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</si>
  <si>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</si>
  <si>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</si>
  <si>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</si>
  <si>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</si>
  <si>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</si>
  <si>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</si>
  <si>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</si>
  <si>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</si>
  <si>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</si>
  <si>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</si>
  <si>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</si>
  <si>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</si>
  <si>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</si>
  <si>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</si>
  <si>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</si>
  <si>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</si>
  <si>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</si>
  <si>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</si>
  <si>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</si>
  <si>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</si>
  <si>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</si>
  <si>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</si>
  <si>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</si>
  <si>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</si>
  <si>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</si>
  <si>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</si>
  <si>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</si>
  <si>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</si>
  <si>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</si>
  <si>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</si>
  <si>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</si>
  <si>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</si>
  <si>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</si>
  <si>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</si>
  <si>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</si>
  <si>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</si>
  <si>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</si>
  <si>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</si>
  <si>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</si>
  <si>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</si>
  <si>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</si>
  <si>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</si>
  <si>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</si>
  <si>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</si>
  <si>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</si>
  <si>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</si>
  <si>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</si>
  <si>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</si>
  <si>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</si>
  <si>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</si>
  <si>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</si>
  <si>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</si>
  <si>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</si>
  <si>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</si>
  <si>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</si>
  <si>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</si>
  <si>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</si>
  <si>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</si>
  <si>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</si>
  <si>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</si>
  <si>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</si>
  <si>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</si>
  <si>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</si>
  <si>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</si>
  <si>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</si>
  <si>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</si>
  <si>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</si>
  <si>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</si>
  <si>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</si>
  <si>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</si>
  <si>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</si>
  <si>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</si>
  <si>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</si>
  <si>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</si>
  <si>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</si>
  <si>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</si>
  <si>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</si>
  <si>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</si>
  <si>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</si>
  <si>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</si>
  <si>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</si>
  <si>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</si>
  <si>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</si>
  <si>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</si>
  <si>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</si>
  <si>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</si>
  <si>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</si>
  <si>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</si>
  <si>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</si>
  <si>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</si>
  <si>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</si>
  <si>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</si>
  <si>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</si>
  <si>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</si>
  <si>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</si>
  <si>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</si>
  <si>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</si>
  <si>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</si>
  <si>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</si>
  <si>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</si>
  <si>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</si>
  <si>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</si>
  <si>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</si>
  <si>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</si>
  <si>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</si>
  <si>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</si>
  <si>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</si>
  <si>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</si>
  <si>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</si>
  <si>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</si>
  <si>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</si>
  <si>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</si>
  <si>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</si>
  <si>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</si>
  <si>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</si>
  <si>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</si>
  <si>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</si>
  <si>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</si>
  <si>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</si>
  <si>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</si>
  <si>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</si>
  <si>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</si>
  <si>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</si>
  <si>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</si>
  <si>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</si>
  <si>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</si>
  <si>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</si>
  <si>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</si>
  <si>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</si>
  <si>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</si>
  <si>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</si>
  <si>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</si>
  <si>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</si>
  <si>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</si>
  <si>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</si>
  <si>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</si>
  <si>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</si>
  <si>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</si>
  <si>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</si>
  <si>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</si>
  <si>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</si>
  <si>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</si>
  <si>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</si>
  <si>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</si>
  <si>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</si>
  <si>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</si>
  <si>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</si>
  <si>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</si>
  <si>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</si>
  <si>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</si>
  <si>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</si>
  <si>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</si>
  <si>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</si>
  <si>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</si>
  <si>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</si>
  <si>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</si>
  <si>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</si>
  <si>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</si>
  <si>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</si>
  <si>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</si>
  <si>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</si>
  <si>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</si>
  <si>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</si>
  <si>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</si>
  <si>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</si>
  <si>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</si>
  <si>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</si>
  <si>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</si>
  <si>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</si>
  <si>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</si>
  <si>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</si>
  <si>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</si>
  <si>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</si>
  <si>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</si>
  <si>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</si>
  <si>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</si>
  <si>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</si>
  <si>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</si>
  <si>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</si>
  <si>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</si>
  <si>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</si>
  <si>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</si>
  <si>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</si>
  <si>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</si>
  <si>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</si>
  <si>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</si>
  <si>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</si>
  <si>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</si>
  <si>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</si>
  <si>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</si>
  <si>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</si>
  <si>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</si>
  <si>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</si>
  <si>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</si>
  <si>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</si>
  <si>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</si>
  <si>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</si>
  <si>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</si>
  <si>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</si>
  <si>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</si>
  <si>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</si>
  <si>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</si>
  <si>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</si>
  <si>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</si>
  <si>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</si>
  <si>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</si>
  <si>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</si>
  <si>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</si>
  <si>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</si>
  <si>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</si>
  <si>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</si>
  <si>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</si>
  <si>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</si>
  <si>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</si>
  <si>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</si>
  <si>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</si>
  <si>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</si>
  <si>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</si>
  <si>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</si>
  <si>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</si>
  <si>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</si>
  <si>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</si>
  <si>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</si>
  <si>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</si>
  <si>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</si>
  <si>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</si>
  <si>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</si>
  <si>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</si>
  <si>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</si>
  <si>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</si>
  <si>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</si>
  <si>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</si>
  <si>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</si>
  <si>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</si>
  <si>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</si>
  <si>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</si>
  <si>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</si>
  <si>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</si>
  <si>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</si>
  <si>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</si>
  <si>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</si>
  <si>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</si>
  <si>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</si>
  <si>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</si>
  <si>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</si>
  <si>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</si>
  <si>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</si>
  <si>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</si>
  <si>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</si>
  <si>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</si>
  <si>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</si>
  <si>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</si>
  <si>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</si>
  <si>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</si>
  <si>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</si>
  <si>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</si>
  <si>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</si>
  <si>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</si>
  <si>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</si>
  <si>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</si>
  <si>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</si>
  <si>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</si>
  <si>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</si>
  <si>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</si>
  <si>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</si>
  <si>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</si>
  <si>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</si>
  <si>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</si>
  <si>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</si>
  <si>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</si>
  <si>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</si>
  <si>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</si>
  <si>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</si>
  <si>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</si>
  <si>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</si>
  <si>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</si>
  <si>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</si>
  <si>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</si>
  <si>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</si>
  <si>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</si>
  <si>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</si>
  <si>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</si>
  <si>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</si>
  <si>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</si>
  <si>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</si>
  <si>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</si>
  <si>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</si>
  <si>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</si>
  <si>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</si>
  <si>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</si>
  <si>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</si>
  <si>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</si>
  <si>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</si>
  <si>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</si>
  <si>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</si>
  <si>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</si>
  <si>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</si>
  <si>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</si>
  <si>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</si>
  <si>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</si>
  <si>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</si>
  <si>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</si>
  <si>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</si>
  <si>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</si>
  <si>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</si>
  <si>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</si>
  <si>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</si>
  <si>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</si>
  <si>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</si>
  <si>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</si>
  <si>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</si>
  <si>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</si>
  <si>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</si>
  <si>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</si>
  <si>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</si>
  <si>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</si>
  <si>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</si>
  <si>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</si>
  <si>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</si>
  <si>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</si>
  <si>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</si>
  <si>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</si>
  <si>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</si>
  <si>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</si>
  <si>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</si>
  <si>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</si>
  <si>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</si>
  <si>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</si>
  <si>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</si>
  <si>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</si>
  <si>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</si>
  <si>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</si>
  <si>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</si>
  <si>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</si>
  <si>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</si>
  <si>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</si>
  <si>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</si>
  <si>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</si>
  <si>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</si>
  <si>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</si>
  <si>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</si>
  <si>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</si>
  <si>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</si>
  <si>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</si>
  <si>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</si>
  <si>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</si>
  <si>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</si>
  <si>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</si>
  <si>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</si>
  <si>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</si>
  <si>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</si>
  <si>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</si>
  <si>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</si>
  <si>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</si>
  <si>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</si>
  <si>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</si>
  <si>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</si>
  <si>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</si>
  <si>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</si>
  <si>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</si>
  <si>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</si>
  <si>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</si>
  <si>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</si>
  <si>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</si>
  <si>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</si>
  <si>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</si>
  <si>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</si>
  <si>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</si>
  <si>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</si>
  <si>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</si>
  <si>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</si>
  <si>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</si>
  <si>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</si>
  <si>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</si>
  <si>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</si>
  <si>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</si>
  <si>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</si>
  <si>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</si>
  <si>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</si>
  <si>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</si>
  <si>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</si>
  <si>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</si>
  <si>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</si>
  <si>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</si>
  <si>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</si>
  <si>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</si>
  <si>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</si>
  <si>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</si>
  <si>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</si>
  <si>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</si>
  <si>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</si>
  <si>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</si>
  <si>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</si>
  <si>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</si>
  <si>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</si>
  <si>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</si>
  <si>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</si>
  <si>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</si>
  <si>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</si>
  <si>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</si>
  <si>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</si>
  <si>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</si>
  <si>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</si>
  <si>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</si>
  <si>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</si>
  <si>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</si>
  <si>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</si>
  <si>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</si>
  <si>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</si>
  <si>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</si>
  <si>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</si>
  <si>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</si>
  <si>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</si>
  <si>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</si>
  <si>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</si>
  <si>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</si>
  <si>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</si>
  <si>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</si>
  <si>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</si>
  <si>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</si>
  <si>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</si>
  <si>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</si>
  <si>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</si>
  <si>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</si>
  <si>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</si>
  <si>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</si>
  <si>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</si>
  <si>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</si>
  <si>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</si>
  <si>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</si>
  <si>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</si>
  <si>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</si>
  <si>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</si>
  <si>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</si>
  <si>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</si>
  <si>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</si>
  <si>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</si>
  <si>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</si>
  <si>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</si>
  <si>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</si>
  <si>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</si>
  <si>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</si>
  <si>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</si>
  <si>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</si>
  <si>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</si>
  <si>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</si>
  <si>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</si>
  <si>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</si>
  <si>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</si>
  <si>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</si>
  <si>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</si>
  <si>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</si>
  <si>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</si>
  <si>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</si>
  <si>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</si>
  <si>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</si>
  <si>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</si>
  <si>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</si>
  <si>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</si>
  <si>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</si>
  <si>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</si>
  <si>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</si>
  <si>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</si>
  <si>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</si>
  <si>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</si>
  <si>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</si>
  <si>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</si>
  <si>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</si>
  <si>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</si>
  <si>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</si>
  <si>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</si>
  <si>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</si>
  <si>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</si>
  <si>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</si>
  <si>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</si>
  <si>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</si>
  <si>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</si>
  <si>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</si>
  <si>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</si>
  <si>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</si>
  <si>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</si>
  <si>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</si>
  <si>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</si>
  <si>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</si>
  <si>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</si>
  <si>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</si>
  <si>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</si>
  <si>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</si>
  <si>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</si>
  <si>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</si>
  <si>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</si>
  <si>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</si>
  <si>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</si>
  <si>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</si>
  <si>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</si>
  <si>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</si>
  <si>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</si>
  <si>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</si>
  <si>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</si>
  <si>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</si>
  <si>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</si>
  <si>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</si>
  <si>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</si>
  <si>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</si>
  <si>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</si>
  <si>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</si>
  <si>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</si>
  <si>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</si>
  <si>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</si>
  <si>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</si>
  <si>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</si>
  <si>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</si>
  <si>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</si>
  <si>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</si>
  <si>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</si>
  <si>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</si>
  <si>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</si>
  <si>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</si>
  <si>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</si>
  <si>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</si>
  <si>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</si>
  <si>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</si>
  <si>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</si>
  <si>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</si>
  <si>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</si>
  <si>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</si>
  <si>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</si>
  <si>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</si>
  <si>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</si>
  <si>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</si>
  <si>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</si>
  <si>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</si>
  <si>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</si>
  <si>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</si>
  <si>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</si>
  <si>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</si>
  <si>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</si>
  <si>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</si>
  <si>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</si>
  <si>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</si>
  <si>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</si>
  <si>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</si>
  <si>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</si>
  <si>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</si>
  <si>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</si>
  <si>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</si>
  <si>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</si>
  <si>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</si>
  <si>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</si>
  <si>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</si>
  <si>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</si>
  <si>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</si>
  <si>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</si>
  <si>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</si>
  <si>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</si>
  <si>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</si>
  <si>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</si>
  <si>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</si>
  <si>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</si>
  <si>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</si>
  <si>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</si>
  <si>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</si>
  <si>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</si>
  <si>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</si>
  <si>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</si>
  <si>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</si>
  <si>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</si>
  <si>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</si>
  <si>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</si>
  <si>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</si>
  <si>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</si>
  <si>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</si>
  <si>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</si>
  <si>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</si>
  <si>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</si>
  <si>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</si>
  <si>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</si>
  <si>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</si>
  <si>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</si>
  <si>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</si>
  <si>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</si>
  <si>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</si>
  <si>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</si>
  <si>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</si>
  <si>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</si>
  <si>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</si>
  <si>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</si>
  <si>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</si>
  <si>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</si>
  <si>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</si>
  <si>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</si>
  <si>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</si>
  <si>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</si>
  <si>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</si>
  <si>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</si>
  <si>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</si>
  <si>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</si>
  <si>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</si>
  <si>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</si>
  <si>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</si>
  <si>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</si>
  <si>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</si>
  <si>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</si>
  <si>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</si>
  <si>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</si>
  <si>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</si>
  <si>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</si>
  <si>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</si>
  <si>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</si>
  <si>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</si>
  <si>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</si>
  <si>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</si>
  <si>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</si>
  <si>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</si>
  <si>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</si>
  <si>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</si>
  <si>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</si>
  <si>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</si>
  <si>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</si>
  <si>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</si>
  <si>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</si>
  <si>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</si>
  <si>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</si>
  <si>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</si>
  <si>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</si>
  <si>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</si>
  <si>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</si>
  <si>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</si>
  <si>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</si>
  <si>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</si>
  <si>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</si>
  <si>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</si>
  <si>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</si>
  <si>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</si>
  <si>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</si>
  <si>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</si>
  <si>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</si>
  <si>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</si>
  <si>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</si>
  <si>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</si>
  <si>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</si>
  <si>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</si>
  <si>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</si>
  <si>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</si>
  <si>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</si>
  <si>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</si>
  <si>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</si>
  <si>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</si>
  <si>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</si>
  <si>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</si>
  <si>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</si>
  <si>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</si>
  <si>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</si>
  <si>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</si>
  <si>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</si>
  <si>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</si>
  <si>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</si>
  <si>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</si>
  <si>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</si>
  <si>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</si>
  <si>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</si>
  <si>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</si>
  <si>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</si>
  <si>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</si>
  <si>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</si>
  <si>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</si>
  <si>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</si>
  <si>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</si>
  <si>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</si>
  <si>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</si>
  <si>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</si>
  <si>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</si>
  <si>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</si>
  <si>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</si>
  <si>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</si>
  <si>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</si>
  <si>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</si>
  <si>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</si>
  <si>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</si>
  <si>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</si>
  <si>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</si>
  <si>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</si>
  <si>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</si>
  <si>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</si>
  <si>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</si>
  <si>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</si>
  <si>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</si>
  <si>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</si>
  <si>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</si>
  <si>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</si>
  <si>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</si>
  <si>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</si>
  <si>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</si>
  <si>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</si>
  <si>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</si>
  <si>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</si>
  <si>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</si>
  <si>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</si>
  <si>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</si>
  <si>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</si>
  <si>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</si>
  <si>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</si>
  <si>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</si>
  <si>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</si>
  <si>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</si>
  <si>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</si>
  <si>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</si>
  <si>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</si>
  <si>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</si>
  <si>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</si>
  <si>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</si>
  <si>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</si>
  <si>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</si>
  <si>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</si>
  <si>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</si>
  <si>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</si>
  <si>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</si>
  <si>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</si>
  <si>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</si>
  <si>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</si>
  <si>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</si>
  <si>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</si>
  <si>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</si>
  <si>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</si>
  <si>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</si>
  <si>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</si>
  <si>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</si>
  <si>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</si>
  <si>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</si>
  <si>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</si>
  <si>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</si>
  <si>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</si>
  <si>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</si>
  <si>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</si>
  <si>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</si>
  <si>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</si>
  <si>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</si>
  <si>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</si>
  <si>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</si>
  <si>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</si>
  <si>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</si>
  <si>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</si>
  <si>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</si>
  <si>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</si>
  <si>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</si>
  <si>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</si>
  <si>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</si>
  <si>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</si>
  <si>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</si>
  <si>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</si>
  <si>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</si>
  <si>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</si>
  <si>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</si>
  <si>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</si>
  <si>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</si>
  <si>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</si>
  <si>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</si>
  <si>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</si>
  <si>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</si>
  <si>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</si>
  <si>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</si>
  <si>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</si>
  <si>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</si>
  <si>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</si>
  <si>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</si>
  <si>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</si>
  <si>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</si>
  <si>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</si>
  <si>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</si>
  <si>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</si>
  <si>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</si>
  <si>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</si>
  <si>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</si>
  <si>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</si>
  <si>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</si>
  <si>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</si>
  <si>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</si>
  <si>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</si>
  <si>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</si>
  <si>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</si>
  <si>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</si>
  <si>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</si>
  <si>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</si>
  <si>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</si>
  <si>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</si>
  <si>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</si>
  <si>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</si>
  <si>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</si>
  <si>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</si>
  <si>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</si>
  <si>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</si>
  <si>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</si>
  <si>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</si>
  <si>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</si>
  <si>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</si>
  <si>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</si>
  <si>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</si>
  <si>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</si>
  <si>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</si>
  <si>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</si>
  <si>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</si>
  <si>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</si>
  <si>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</si>
  <si>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</si>
  <si>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</si>
  <si>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</si>
  <si>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</si>
  <si>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</si>
  <si>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</si>
  <si>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</si>
  <si>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</si>
  <si>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</si>
  <si>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</si>
  <si>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</si>
  <si>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</si>
  <si>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</si>
  <si>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</si>
  <si>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</si>
  <si>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</si>
  <si>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</si>
  <si>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</si>
  <si>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</si>
  <si>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</si>
  <si>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</si>
  <si>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</si>
  <si>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</si>
  <si>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</si>
  <si>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</si>
  <si>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</si>
  <si>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</si>
  <si>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</si>
  <si>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</si>
  <si>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</si>
  <si>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</si>
  <si>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</si>
  <si>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</si>
  <si>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</si>
  <si>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</si>
  <si>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</si>
  <si>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</si>
  <si>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</si>
  <si>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</si>
  <si>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</si>
  <si>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</si>
  <si>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</si>
  <si>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</si>
  <si>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</si>
  <si>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</si>
  <si>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</si>
  <si>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</si>
  <si>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</si>
  <si>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</si>
  <si>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</si>
  <si>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</si>
  <si>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</si>
  <si>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</si>
  <si>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</si>
  <si>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</si>
  <si>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</si>
  <si>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</si>
  <si>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</si>
  <si>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</si>
  <si>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</si>
  <si>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</si>
  <si>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</si>
  <si>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</si>
  <si>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</si>
  <si>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</si>
  <si>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</si>
  <si>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</si>
  <si>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</si>
  <si>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</si>
  <si>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</si>
  <si>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</si>
  <si>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</si>
  <si>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</si>
  <si>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</si>
  <si>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</si>
  <si>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</si>
  <si>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</si>
  <si>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</si>
  <si>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</si>
  <si>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</si>
  <si>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</si>
  <si>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</si>
  <si>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</si>
  <si>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</si>
  <si>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</si>
  <si>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</si>
  <si>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</si>
  <si>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</si>
  <si>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</si>
  <si>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</si>
  <si>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</si>
  <si>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</si>
  <si>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</si>
  <si>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</si>
  <si>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</si>
  <si>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</si>
  <si>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</si>
  <si>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</si>
  <si>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</si>
  <si>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</si>
  <si>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</si>
  <si>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</si>
  <si>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</si>
  <si>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</si>
  <si>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</si>
  <si>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</si>
  <si>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</si>
  <si>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</si>
  <si>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</si>
  <si>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</si>
  <si>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</si>
  <si>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</si>
  <si>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</si>
  <si>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</si>
  <si>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</si>
  <si>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</si>
  <si>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</si>
  <si>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</si>
  <si>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</si>
  <si>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</si>
  <si>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</si>
  <si>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</si>
  <si>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</si>
  <si>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</si>
  <si>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</si>
  <si>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</si>
  <si>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</si>
  <si>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</si>
  <si>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</si>
  <si>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</si>
  <si>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</si>
  <si>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</si>
  <si>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</si>
  <si>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</si>
  <si>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</si>
  <si>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</si>
  <si>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</si>
  <si>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</si>
  <si>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</si>
  <si>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</si>
  <si>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</si>
  <si>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</si>
  <si>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</si>
  <si>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</si>
  <si>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</si>
  <si>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</si>
  <si>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</si>
  <si>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</si>
  <si>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</si>
  <si>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</si>
  <si>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</si>
  <si>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</si>
  <si>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</si>
  <si>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</si>
  <si>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</si>
  <si>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</si>
  <si>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</si>
  <si>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</si>
  <si>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</si>
  <si>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</si>
  <si>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</si>
  <si>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</si>
  <si>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</si>
  <si>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</si>
  <si>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</si>
  <si>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</si>
  <si>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</si>
  <si>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</si>
  <si>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</si>
  <si>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</si>
  <si>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</si>
  <si>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</si>
  <si>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</si>
  <si>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</si>
  <si>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</si>
  <si>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</si>
  <si>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</si>
  <si>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</si>
  <si>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</si>
  <si>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</si>
  <si>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</si>
  <si>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</si>
  <si>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</si>
  <si>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</si>
  <si>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</si>
  <si>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</si>
  <si>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</si>
  <si>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</si>
  <si>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</si>
  <si>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</si>
  <si>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</si>
  <si>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</si>
  <si>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</si>
  <si>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</si>
  <si>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</si>
  <si>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</si>
  <si>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</si>
  <si>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</si>
  <si>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</si>
  <si>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</si>
  <si>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</si>
  <si>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</si>
  <si>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</si>
  <si>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</si>
  <si>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</si>
  <si>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</si>
  <si>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</si>
  <si>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</si>
  <si>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</si>
  <si>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</si>
  <si>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</si>
  <si>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</si>
  <si>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</si>
  <si>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</si>
  <si>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</si>
  <si>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</si>
  <si>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</si>
  <si>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</si>
  <si>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</si>
  <si>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</si>
  <si>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</si>
  <si>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</si>
  <si>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</si>
  <si>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</si>
  <si>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</si>
  <si>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</si>
  <si>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</si>
  <si>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</si>
  <si>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</si>
  <si>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</si>
  <si>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</si>
  <si>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</si>
  <si>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</si>
  <si>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</si>
  <si>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</si>
  <si>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</si>
  <si>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</si>
  <si>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</si>
  <si>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</si>
  <si>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</si>
  <si>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</si>
  <si>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</si>
  <si>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</si>
  <si>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</si>
  <si>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</si>
  <si>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</si>
  <si>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</si>
  <si>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</si>
  <si>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</si>
  <si>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</si>
  <si>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</si>
  <si>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</si>
  <si>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</si>
  <si>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</si>
  <si>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</si>
  <si>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</si>
  <si>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</si>
  <si>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</si>
  <si>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</si>
  <si>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</si>
  <si>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</si>
  <si>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</si>
  <si>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</si>
  <si>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</si>
  <si>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</si>
  <si>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</si>
  <si>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</si>
  <si>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</si>
  <si>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</si>
  <si>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</si>
  <si>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</si>
  <si>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</si>
  <si>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</si>
  <si>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</si>
  <si>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</si>
  <si>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</si>
  <si>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</si>
  <si>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</si>
  <si>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</si>
  <si>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</si>
  <si>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</si>
  <si>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</si>
  <si>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</si>
  <si>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</si>
  <si>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</si>
  <si>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</si>
  <si>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</si>
  <si>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</si>
  <si>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</si>
  <si>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</si>
  <si>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</si>
  <si>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</si>
  <si>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</si>
  <si>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</si>
  <si>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</si>
  <si>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</si>
  <si>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</si>
  <si>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</si>
  <si>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</si>
  <si>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</si>
  <si>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</si>
  <si>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</si>
  <si>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</si>
  <si>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</si>
  <si>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</si>
  <si>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</si>
  <si>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</si>
  <si>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</si>
  <si>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</si>
  <si>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</si>
  <si>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</si>
  <si>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</si>
  <si>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</si>
  <si>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</si>
  <si>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</si>
  <si>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</si>
  <si>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</si>
  <si>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</si>
  <si>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</si>
  <si>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</si>
  <si>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</si>
  <si>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</si>
  <si>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</si>
  <si>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</si>
  <si>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</si>
  <si>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</si>
  <si>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</si>
  <si>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</si>
  <si>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</si>
  <si>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</si>
  <si>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</si>
  <si>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</si>
  <si>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</si>
  <si>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</si>
  <si>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</si>
  <si>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</si>
  <si>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</si>
  <si>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</si>
  <si>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</si>
  <si>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</si>
  <si>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</si>
  <si>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</si>
  <si>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</si>
  <si>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</si>
  <si>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</si>
  <si>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</si>
  <si>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</si>
  <si>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</si>
  <si>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</si>
  <si>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</si>
  <si>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</si>
  <si>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</si>
  <si>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</si>
  <si>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</si>
  <si>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</si>
  <si>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</si>
  <si>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</si>
  <si>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</si>
  <si>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</si>
  <si>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</si>
  <si>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</si>
  <si>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</si>
  <si>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</si>
  <si>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</si>
  <si>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</si>
  <si>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</si>
  <si>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</si>
  <si>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</si>
  <si>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</si>
  <si>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</si>
  <si>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</si>
  <si>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</si>
  <si>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</si>
  <si>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</si>
  <si>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</si>
  <si>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</si>
  <si>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</si>
  <si>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</si>
  <si>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</si>
  <si>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</si>
  <si>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</si>
  <si>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</si>
  <si>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</si>
  <si>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</si>
  <si>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</si>
  <si>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</si>
  <si>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</si>
  <si>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</si>
  <si>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</si>
  <si>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</si>
  <si>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</si>
  <si>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</si>
  <si>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</si>
  <si>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</si>
  <si>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</si>
  <si>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</si>
  <si>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</si>
  <si>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</si>
  <si>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</si>
  <si>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</si>
  <si>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</si>
  <si>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</si>
  <si>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</si>
  <si>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</si>
  <si>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</si>
  <si>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</si>
  <si>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</si>
  <si>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</si>
  <si>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</si>
  <si>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</si>
  <si>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</si>
  <si>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</si>
  <si>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</si>
  <si>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</si>
  <si>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</si>
  <si>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</si>
  <si>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</si>
  <si>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</si>
  <si>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</si>
  <si>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</si>
  <si>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</si>
  <si>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</si>
  <si>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</si>
  <si>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</si>
  <si>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</si>
  <si>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</si>
  <si>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</si>
  <si>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</si>
  <si>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</si>
  <si>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</si>
  <si>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</si>
  <si>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</si>
  <si>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</si>
  <si>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</si>
  <si>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</si>
  <si>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</si>
  <si>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</si>
  <si>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</si>
  <si>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</si>
  <si>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</si>
  <si>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</si>
  <si>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</si>
  <si>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</si>
  <si>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</si>
  <si>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</si>
  <si>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</si>
  <si>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</si>
  <si>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</si>
  <si>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</si>
  <si>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</si>
  <si>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</si>
  <si>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</si>
  <si>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</si>
  <si>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</si>
  <si>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</si>
  <si>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</si>
  <si>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</si>
  <si>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</si>
  <si>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</si>
  <si>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</si>
  <si>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</si>
  <si>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</si>
  <si>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</si>
  <si>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</si>
  <si>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</si>
  <si>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</si>
  <si>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</si>
  <si>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</si>
  <si>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</si>
  <si>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</si>
  <si>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</si>
  <si>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</si>
  <si>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</si>
  <si>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</si>
  <si>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</si>
  <si>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</si>
  <si>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</si>
  <si>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</si>
  <si>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</si>
  <si>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</si>
  <si>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</si>
  <si>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</si>
  <si>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</si>
  <si>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</si>
  <si>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</si>
  <si>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</si>
  <si>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</si>
  <si>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</si>
  <si>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</si>
  <si>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</si>
  <si>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</si>
  <si>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</si>
  <si>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</si>
  <si>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</si>
  <si>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</si>
  <si>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</si>
  <si>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</si>
  <si>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</si>
  <si>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</si>
  <si>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</si>
  <si>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</si>
  <si>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</si>
  <si>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</si>
  <si>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</si>
  <si>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</si>
  <si>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</si>
  <si>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</si>
  <si>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</si>
  <si>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</si>
  <si>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</si>
  <si>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</si>
  <si>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</si>
  <si>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</si>
  <si>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</si>
  <si>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</si>
  <si>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</si>
  <si>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</si>
  <si>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</si>
  <si>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</si>
  <si>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</si>
  <si>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</si>
  <si>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</si>
  <si>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</si>
  <si>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</si>
  <si>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</si>
  <si>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</si>
  <si>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</si>
  <si>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</si>
  <si>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</si>
  <si>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</si>
  <si>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</si>
  <si>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</si>
  <si>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</si>
  <si>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</si>
  <si>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</si>
  <si>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</si>
  <si>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</si>
  <si>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</si>
  <si>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</si>
  <si>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</si>
  <si>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</si>
  <si>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</si>
  <si>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</si>
  <si>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</si>
  <si>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</si>
  <si>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</si>
  <si>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</si>
  <si>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</si>
  <si>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</si>
  <si>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</si>
  <si>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</si>
  <si>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</si>
  <si>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</si>
  <si>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</si>
  <si>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</si>
  <si>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</si>
  <si>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</si>
  <si>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</si>
  <si>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</si>
  <si>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</si>
  <si>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</si>
  <si>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</si>
  <si>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</si>
  <si>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</si>
  <si>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</si>
  <si>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</si>
  <si>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</si>
  <si>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</si>
  <si>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</si>
  <si>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</si>
  <si>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</si>
  <si>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</si>
  <si>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</si>
  <si>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</si>
  <si>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</si>
  <si>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</si>
  <si>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</si>
  <si>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</si>
  <si>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</si>
  <si>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</si>
  <si>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</si>
  <si>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</si>
  <si>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</si>
  <si>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</si>
  <si>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</si>
  <si>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</si>
  <si>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</si>
  <si>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</si>
  <si>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</si>
  <si>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</si>
  <si>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</si>
  <si>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</si>
  <si>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</si>
  <si>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</si>
  <si>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</si>
  <si>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</si>
  <si>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</si>
  <si>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</si>
  <si>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</si>
  <si>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</si>
  <si>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</si>
  <si>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</si>
  <si>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</si>
  <si>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</si>
  <si>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</si>
  <si>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</si>
  <si>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</si>
  <si>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</si>
  <si>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</si>
  <si>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</si>
  <si>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</si>
  <si>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</si>
  <si>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</si>
  <si>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</si>
  <si>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</si>
  <si>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</si>
  <si>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</si>
  <si>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</si>
  <si>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</si>
  <si>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</si>
  <si>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</si>
  <si>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</si>
  <si>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</si>
  <si>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</si>
  <si>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</si>
  <si>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</si>
  <si>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</si>
  <si>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</si>
  <si>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</si>
  <si>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</si>
  <si>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</si>
  <si>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</si>
  <si>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</si>
  <si>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</si>
  <si>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</si>
  <si>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</si>
  <si>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</si>
  <si>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</si>
  <si>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</si>
  <si>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</si>
  <si>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</si>
  <si>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</si>
  <si>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</si>
  <si>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</si>
  <si>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</si>
  <si>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</si>
  <si>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</si>
  <si>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</si>
  <si>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</si>
  <si>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</si>
  <si>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</si>
  <si>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</si>
  <si>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</si>
  <si>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</si>
  <si>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</si>
  <si>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</si>
  <si>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</si>
  <si>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</si>
  <si>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</si>
  <si>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</si>
  <si>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</si>
  <si>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</si>
  <si>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</si>
  <si>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</si>
  <si>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</si>
  <si>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</si>
  <si>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</si>
  <si>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</si>
  <si>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</si>
  <si>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</si>
  <si>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</si>
  <si>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</si>
  <si>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</si>
  <si>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</si>
  <si>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</si>
  <si>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</si>
  <si>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</si>
  <si>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</si>
  <si>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</si>
  <si>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</si>
  <si>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</si>
  <si>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</si>
  <si>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</si>
  <si>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</si>
  <si>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</si>
  <si>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</si>
  <si>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</si>
  <si>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</si>
  <si>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</si>
  <si>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</si>
  <si>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</si>
  <si>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</si>
  <si>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</si>
  <si>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</si>
  <si>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</si>
  <si>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</si>
  <si>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</si>
  <si>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</si>
  <si>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</si>
  <si>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</si>
  <si>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</si>
  <si>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</si>
  <si>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</si>
  <si>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</si>
  <si>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</si>
  <si>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</si>
  <si>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</si>
  <si>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</si>
  <si>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</si>
  <si>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</si>
  <si>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</si>
  <si>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</si>
  <si>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</si>
  <si>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</si>
  <si>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</si>
  <si>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</si>
  <si>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</si>
  <si>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</si>
  <si>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</si>
  <si>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</si>
  <si>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</si>
  <si>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</si>
  <si>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</si>
  <si>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</si>
  <si>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</si>
  <si>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</si>
  <si>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</si>
  <si>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</si>
  <si>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</si>
  <si>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</si>
  <si>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</si>
  <si>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</si>
  <si>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</si>
  <si>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</si>
  <si>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</si>
  <si>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</si>
  <si>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</si>
  <si>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</si>
  <si>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</si>
  <si>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</si>
  <si>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</si>
  <si>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</si>
  <si>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</si>
  <si>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</si>
  <si>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</si>
  <si>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</si>
  <si>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</si>
  <si>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</si>
  <si>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</si>
  <si>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</si>
  <si>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</si>
  <si>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</si>
  <si>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</si>
  <si>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</si>
  <si>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</si>
  <si>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</si>
  <si>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</si>
  <si>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</si>
  <si>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</si>
  <si>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</si>
  <si>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</si>
  <si>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</si>
  <si>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</si>
  <si>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</si>
  <si>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</si>
  <si>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</si>
  <si>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</si>
  <si>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</si>
  <si>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</si>
  <si>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</si>
  <si>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</si>
  <si>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</si>
  <si>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</si>
  <si>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</si>
  <si>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</si>
  <si>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</si>
  <si>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</si>
  <si>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</si>
  <si>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</si>
  <si>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</si>
  <si>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</si>
  <si>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</si>
  <si>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</si>
  <si>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</si>
  <si>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</si>
  <si>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</si>
  <si>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</si>
  <si>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</si>
  <si>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</si>
  <si>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</si>
  <si>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</si>
  <si>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</si>
  <si>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</si>
  <si>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</si>
  <si>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</si>
  <si>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</si>
  <si>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</si>
  <si>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</si>
  <si>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</si>
  <si>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</si>
  <si>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</si>
  <si>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</si>
  <si>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</si>
  <si>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</si>
  <si>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</si>
  <si>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</si>
  <si>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</si>
  <si>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</si>
  <si>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</si>
  <si>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</si>
  <si>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</si>
  <si>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</si>
  <si>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</si>
  <si>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</si>
  <si>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</si>
  <si>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</si>
  <si>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</si>
  <si>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</si>
  <si>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</si>
  <si>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</si>
  <si>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</si>
  <si>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</si>
  <si>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</si>
  <si>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</si>
  <si>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</si>
  <si>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</si>
  <si>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</si>
  <si>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</si>
  <si>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</si>
  <si>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</si>
  <si>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</si>
  <si>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</si>
  <si>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</si>
  <si>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</si>
  <si>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</si>
  <si>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</si>
  <si>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</si>
  <si>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</si>
  <si>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</si>
  <si>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</si>
  <si>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</si>
  <si>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</si>
  <si>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</si>
  <si>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</si>
  <si>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</si>
  <si>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</si>
  <si>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</si>
  <si>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</si>
  <si>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</si>
  <si>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</si>
  <si>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</si>
  <si>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</si>
  <si>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</si>
  <si>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</si>
  <si>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</si>
  <si>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</si>
  <si>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</si>
  <si>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</si>
  <si>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</si>
  <si>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</si>
  <si>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</si>
  <si>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</si>
  <si>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</si>
  <si>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</si>
  <si>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</si>
  <si>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</si>
  <si>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</si>
  <si>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</si>
  <si>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</si>
  <si>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</si>
  <si>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</si>
  <si>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</si>
  <si>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</si>
  <si>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</si>
  <si>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</si>
  <si>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</si>
  <si>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</si>
  <si>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</si>
  <si>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</si>
  <si>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</si>
  <si>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</si>
  <si>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</si>
  <si>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</si>
  <si>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</si>
  <si>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</si>
  <si>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</si>
  <si>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</si>
  <si>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</si>
  <si>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</si>
  <si>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</si>
  <si>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</si>
  <si>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</si>
  <si>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</si>
  <si>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</si>
  <si>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</si>
  <si>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</si>
  <si>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</si>
  <si>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</si>
  <si>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</si>
  <si>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</si>
  <si>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</si>
  <si>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</si>
  <si>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</si>
  <si>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</si>
  <si>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</si>
  <si>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</si>
  <si>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</si>
  <si>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</si>
  <si>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</si>
  <si>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</si>
  <si>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</si>
  <si>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</si>
  <si>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</si>
  <si>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</si>
  <si>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</si>
  <si>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</si>
  <si>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</si>
  <si>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</si>
  <si>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</si>
  <si>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</si>
  <si>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</si>
  <si>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</si>
  <si>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</si>
  <si>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</si>
  <si>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</si>
  <si>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</si>
  <si>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</si>
  <si>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</si>
  <si>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</si>
  <si>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</si>
  <si>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</si>
  <si>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</si>
  <si>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</si>
  <si>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</si>
  <si>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</si>
  <si>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</si>
  <si>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</si>
  <si>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</si>
  <si>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</si>
  <si>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</si>
  <si>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</si>
  <si>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</si>
  <si>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</si>
  <si>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</si>
  <si>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</si>
  <si>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</si>
  <si>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</si>
  <si>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</si>
  <si>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</si>
  <si>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</si>
  <si>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</si>
  <si>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</si>
  <si>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</si>
  <si>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</si>
  <si>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</si>
  <si>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</si>
  <si>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</si>
  <si>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</si>
  <si>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</si>
  <si>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</si>
  <si>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</si>
  <si>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</si>
  <si>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</si>
  <si>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</si>
  <si>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</si>
  <si>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</si>
  <si>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</si>
  <si>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</si>
  <si>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</si>
  <si>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</si>
  <si>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</si>
  <si>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</si>
  <si>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</si>
  <si>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</si>
  <si>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</si>
  <si>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</si>
  <si>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</si>
  <si>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</si>
  <si>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</si>
  <si>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</si>
  <si>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</si>
  <si>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</si>
  <si>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</si>
  <si>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</si>
  <si>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</si>
  <si>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</si>
  <si>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</si>
  <si>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</si>
  <si>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</si>
  <si>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</si>
  <si>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</si>
  <si>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</si>
  <si>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</si>
  <si>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</si>
  <si>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</si>
  <si>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</si>
  <si>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</si>
  <si>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</si>
  <si>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</si>
  <si>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</si>
  <si>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</si>
  <si>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</si>
  <si>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</si>
  <si>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</si>
  <si>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</si>
  <si>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</si>
  <si>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</si>
  <si>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</si>
  <si>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</si>
  <si>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</si>
  <si>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</si>
  <si>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</si>
  <si>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</si>
  <si>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</si>
  <si>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</si>
  <si>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</si>
  <si>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</si>
  <si>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</si>
  <si>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</si>
  <si>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</si>
  <si>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</si>
  <si>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</si>
  <si>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</si>
  <si>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</si>
  <si>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</si>
  <si>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</si>
  <si>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</si>
  <si>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</si>
  <si>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</si>
  <si>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</si>
  <si>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</si>
  <si>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</si>
  <si>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</si>
  <si>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</si>
  <si>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</si>
  <si>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</si>
  <si>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</si>
  <si>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</si>
  <si>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</si>
  <si>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</si>
  <si>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</si>
  <si>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</si>
  <si>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</si>
  <si>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</si>
  <si>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</si>
  <si>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</si>
  <si>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</si>
  <si>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</si>
  <si>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</si>
  <si>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</si>
  <si>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</si>
  <si>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</si>
  <si>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</si>
  <si>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</si>
  <si>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</si>
  <si>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</si>
  <si>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</si>
  <si>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</si>
  <si>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</si>
  <si>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</si>
  <si>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</si>
  <si>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</si>
  <si>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</si>
  <si>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</si>
  <si>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</si>
  <si>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</si>
  <si>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</si>
  <si>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</si>
  <si>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</si>
  <si>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</si>
  <si>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</si>
  <si>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</si>
  <si>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</si>
  <si>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</si>
  <si>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</si>
  <si>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</si>
  <si>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</si>
  <si>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</si>
  <si>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</si>
  <si>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</si>
  <si>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</si>
  <si>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</si>
  <si>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</si>
  <si>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</si>
  <si>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</si>
  <si>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</si>
  <si>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</si>
  <si>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</si>
  <si>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</si>
  <si>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</si>
  <si>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</si>
  <si>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</si>
  <si>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</si>
  <si>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</si>
  <si>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</si>
  <si>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</si>
  <si>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</si>
  <si>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</si>
  <si>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</si>
  <si>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</si>
  <si>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</si>
  <si>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</si>
  <si>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</si>
  <si>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</si>
  <si>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</si>
  <si>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</si>
  <si>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</si>
  <si>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</si>
  <si>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</si>
  <si>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</si>
  <si>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</si>
  <si>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</si>
  <si>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</si>
  <si>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</si>
  <si>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</si>
  <si>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</si>
  <si>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</si>
  <si>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</si>
  <si>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</si>
  <si>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</si>
  <si>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</si>
  <si>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</si>
  <si>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</si>
  <si>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</si>
  <si>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</si>
  <si>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</si>
  <si>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</si>
  <si>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</si>
  <si>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</si>
  <si>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</si>
  <si>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</si>
  <si>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</si>
  <si>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</si>
  <si>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</si>
  <si>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</si>
  <si>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</si>
  <si>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</si>
  <si>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</si>
  <si>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</si>
  <si>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</si>
  <si>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</si>
  <si>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</si>
  <si>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</si>
  <si>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</si>
  <si>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</si>
  <si>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</si>
  <si>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</si>
  <si>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</si>
  <si>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</si>
  <si>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</si>
  <si>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</si>
  <si>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</si>
  <si>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</si>
  <si>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</si>
  <si>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</si>
  <si>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</si>
  <si>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</si>
  <si>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</si>
  <si>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</si>
  <si>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</si>
  <si>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</si>
  <si>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</si>
  <si>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</si>
  <si>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</si>
  <si>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</si>
  <si>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</si>
  <si>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</si>
  <si>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</si>
  <si>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</si>
  <si>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</si>
  <si>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</si>
  <si>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</si>
  <si>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</si>
  <si>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</si>
  <si>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</si>
  <si>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</si>
  <si>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</si>
  <si>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</si>
  <si>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</si>
  <si>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</si>
  <si>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</si>
  <si>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</si>
  <si>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</si>
  <si>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</si>
  <si>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</si>
  <si>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</si>
  <si>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</si>
  <si>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</si>
  <si>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</si>
  <si>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</si>
  <si>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</si>
  <si>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</si>
  <si>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</si>
  <si>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</si>
  <si>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</si>
  <si>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</si>
  <si>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</si>
  <si>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</si>
  <si>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</si>
  <si>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</si>
  <si>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</si>
  <si>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</si>
  <si>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</si>
  <si>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</si>
  <si>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</si>
  <si>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</si>
  <si>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</si>
  <si>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</si>
  <si>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</si>
  <si>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</si>
  <si>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</si>
  <si>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</si>
  <si>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</si>
  <si>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</si>
  <si>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</si>
  <si>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</si>
  <si>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</si>
  <si>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</si>
  <si>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</si>
  <si>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</si>
  <si>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</si>
  <si>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</si>
  <si>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</si>
  <si>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</si>
  <si>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</si>
  <si>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</si>
  <si>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</si>
  <si>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</si>
  <si>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</si>
  <si>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</si>
  <si>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</si>
  <si>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</si>
  <si>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</si>
  <si>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</si>
  <si>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</si>
  <si>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</si>
  <si>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</si>
  <si>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</si>
  <si>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</si>
  <si>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</si>
  <si>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</si>
  <si>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</si>
  <si>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</si>
  <si>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</si>
  <si>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</si>
  <si>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</si>
  <si>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</si>
  <si>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</si>
  <si>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</si>
  <si>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</si>
  <si>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</si>
  <si>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</si>
  <si>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</si>
  <si>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</si>
  <si>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</si>
  <si>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</si>
  <si>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</si>
  <si>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</si>
  <si>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</si>
  <si>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</si>
  <si>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</si>
  <si>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</si>
  <si>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</si>
  <si>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</si>
  <si>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</si>
  <si>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</si>
  <si>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</si>
  <si>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</si>
  <si>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</si>
  <si>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</si>
  <si>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</si>
  <si>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</si>
  <si>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</si>
  <si>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</si>
  <si>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</si>
  <si>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</si>
  <si>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</si>
  <si>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</si>
  <si>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</si>
  <si>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</si>
  <si>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</si>
  <si>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</si>
  <si>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</si>
  <si>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</si>
  <si>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</si>
  <si>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</si>
  <si>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</si>
  <si>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</si>
  <si>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</si>
  <si>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</si>
  <si>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</si>
  <si>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</si>
  <si>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</si>
  <si>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</si>
  <si>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</si>
  <si>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</si>
  <si>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</si>
  <si>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</si>
  <si>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</si>
  <si>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</si>
  <si>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</si>
  <si>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</si>
  <si>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</si>
  <si>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</si>
  <si>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</si>
  <si>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</si>
  <si>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</si>
  <si>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</si>
  <si>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</si>
  <si>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</si>
  <si>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</si>
  <si>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</si>
  <si>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</si>
  <si>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</si>
  <si>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</si>
  <si>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</si>
  <si>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</si>
  <si>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</si>
  <si>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</si>
  <si>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</si>
  <si>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</si>
  <si>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</si>
  <si>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</si>
  <si>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</si>
  <si>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</si>
  <si>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</si>
  <si>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</si>
  <si>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</si>
  <si>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</si>
  <si>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</si>
  <si>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</si>
  <si>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</si>
  <si>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</si>
  <si>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</si>
  <si>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</si>
  <si>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</si>
  <si>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</si>
  <si>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</si>
  <si>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</si>
  <si>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</si>
  <si>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</si>
  <si>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</si>
  <si>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</si>
  <si>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</si>
  <si>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</si>
  <si>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</si>
  <si>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</si>
  <si>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</si>
  <si>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</si>
  <si>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</si>
  <si>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</si>
  <si>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</si>
  <si>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</si>
  <si>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</si>
  <si>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</si>
  <si>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</si>
  <si>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</si>
  <si>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</si>
  <si>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</si>
  <si>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</si>
  <si>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</si>
  <si>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</si>
  <si>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</si>
  <si>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</si>
  <si>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</si>
  <si>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</si>
  <si>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</si>
  <si>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</si>
  <si>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</si>
  <si>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</si>
  <si>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</si>
  <si>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</si>
  <si>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</si>
  <si>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</si>
  <si>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</si>
  <si>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</si>
  <si>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</si>
  <si>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</si>
  <si>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</si>
  <si>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</si>
  <si>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</si>
  <si>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</si>
  <si>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</si>
  <si>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</si>
  <si>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</si>
  <si>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</si>
  <si>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</si>
  <si>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</si>
  <si>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</si>
  <si>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</si>
  <si>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</si>
  <si>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</si>
  <si>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</si>
  <si>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</si>
  <si>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</si>
  <si>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</si>
  <si>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</si>
  <si>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</si>
  <si>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</si>
  <si>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</si>
  <si>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</si>
  <si>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</si>
  <si>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</si>
  <si>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</si>
  <si>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</si>
  <si>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</si>
  <si>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</si>
  <si>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</si>
  <si>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</si>
  <si>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</si>
  <si>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</si>
  <si>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</si>
  <si>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</si>
  <si>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</si>
  <si>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</si>
  <si>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</si>
  <si>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</si>
  <si>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</si>
  <si>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</si>
  <si>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</si>
  <si>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</si>
  <si>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</si>
  <si>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</si>
  <si>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</si>
  <si>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</si>
  <si>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</si>
  <si>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</si>
  <si>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</si>
  <si>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</si>
  <si>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</si>
  <si>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</si>
  <si>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</si>
  <si>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</si>
  <si>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</si>
  <si>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</si>
  <si>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</si>
  <si>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</si>
  <si>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</si>
  <si>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</si>
  <si>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</si>
  <si>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</si>
  <si>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</si>
  <si>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</si>
  <si>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</si>
  <si>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</si>
  <si>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</si>
  <si>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</si>
  <si>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</si>
  <si>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</si>
  <si>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</si>
  <si>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</si>
  <si>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</si>
  <si>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</si>
  <si>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</si>
  <si>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</si>
  <si>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</si>
  <si>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</si>
  <si>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</si>
  <si>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</si>
  <si>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</si>
  <si>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</si>
  <si>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</si>
  <si>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</si>
  <si>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</si>
  <si>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</si>
  <si>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</si>
  <si>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</si>
  <si>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</si>
  <si>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</si>
  <si>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</si>
  <si>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</si>
  <si>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</si>
  <si>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</si>
  <si>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</si>
  <si>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</si>
  <si>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</si>
  <si>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</si>
  <si>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</si>
  <si>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</si>
  <si>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</si>
  <si>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</si>
  <si>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</si>
  <si>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</si>
  <si>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</si>
  <si>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</si>
  <si>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</si>
  <si>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</si>
  <si>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</si>
  <si>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</si>
  <si>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</si>
  <si>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</si>
  <si>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</si>
  <si>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</si>
  <si>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</si>
  <si>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</si>
  <si>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</si>
  <si>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</si>
  <si>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</si>
  <si>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</si>
  <si>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</si>
  <si>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</si>
  <si>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</si>
  <si>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</si>
  <si>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</si>
  <si>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</si>
  <si>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</si>
  <si>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</si>
  <si>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</si>
  <si>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</si>
  <si>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</si>
  <si>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</si>
  <si>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</si>
  <si>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</si>
  <si>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</si>
  <si>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</si>
  <si>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</si>
  <si>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</si>
  <si>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</si>
  <si>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</si>
  <si>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</si>
  <si>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</si>
  <si>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</si>
  <si>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</si>
  <si>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</si>
  <si>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</si>
  <si>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</si>
  <si>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</si>
  <si>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</si>
  <si>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</si>
  <si>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</si>
  <si>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</si>
  <si>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</si>
  <si>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</si>
  <si>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</si>
  <si>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</si>
  <si>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</si>
  <si>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</si>
  <si>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</si>
  <si>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</si>
  <si>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</si>
  <si>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</si>
  <si>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</si>
  <si>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</si>
  <si>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</si>
  <si>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</si>
  <si>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</si>
  <si>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</si>
  <si>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</si>
  <si>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</si>
  <si>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</si>
  <si>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</si>
  <si>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</si>
  <si>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</si>
  <si>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</si>
  <si>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</si>
  <si>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</si>
  <si>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</si>
  <si>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</si>
  <si>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</si>
  <si>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</si>
  <si>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</si>
  <si>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</si>
  <si>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</si>
  <si>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</si>
  <si>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</si>
  <si>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</si>
  <si>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</si>
  <si>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</si>
  <si>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</si>
  <si>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</si>
  <si>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</si>
  <si>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</si>
  <si>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</si>
  <si>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</si>
  <si>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</si>
  <si>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</si>
  <si>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</si>
  <si>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</si>
  <si>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</si>
  <si>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</si>
  <si>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</si>
  <si>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</si>
  <si>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</si>
  <si>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</si>
  <si>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</si>
  <si>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</si>
  <si>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</si>
  <si>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</si>
  <si>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</si>
  <si>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</si>
  <si>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</si>
  <si>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</si>
  <si>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</si>
  <si>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</si>
  <si>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</si>
  <si>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</si>
  <si>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</si>
  <si>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</si>
  <si>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</si>
  <si>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</si>
  <si>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</si>
  <si>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</si>
  <si>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</si>
  <si>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</si>
  <si>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</si>
  <si>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</si>
  <si>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</si>
  <si>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</si>
  <si>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</si>
  <si>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</si>
  <si>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</si>
  <si>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</si>
  <si>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</si>
  <si>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</si>
  <si>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</si>
  <si>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</si>
  <si>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</si>
  <si>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</si>
  <si>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</si>
  <si>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</si>
  <si>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</si>
  <si>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</si>
  <si>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</si>
  <si>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</si>
  <si>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</si>
  <si>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</si>
  <si>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</si>
  <si>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</si>
  <si>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</si>
  <si>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</si>
  <si>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</si>
  <si>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</si>
  <si>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</si>
  <si>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</si>
  <si>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</si>
  <si>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</si>
  <si>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</si>
  <si>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</si>
  <si>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</si>
  <si>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</si>
  <si>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</si>
  <si>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</si>
  <si>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</si>
  <si>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</si>
  <si>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</si>
  <si>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</si>
  <si>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</si>
  <si>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</si>
  <si>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</si>
  <si>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</si>
  <si>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</si>
  <si>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</si>
  <si>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</si>
  <si>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</si>
  <si>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</si>
  <si>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</si>
  <si>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</si>
  <si>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</si>
  <si>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</si>
  <si>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</si>
  <si>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</si>
  <si>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</si>
  <si>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</si>
  <si>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</si>
  <si>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</si>
  <si>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</si>
  <si>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</si>
  <si>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</si>
  <si>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</si>
  <si>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</si>
  <si>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</si>
  <si>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</si>
  <si>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</si>
  <si>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</si>
  <si>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</si>
  <si>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</si>
  <si>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</si>
  <si>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</si>
  <si>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</si>
  <si>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</si>
  <si>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</si>
  <si>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</si>
  <si>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</si>
  <si>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</si>
  <si>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</si>
  <si>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</si>
  <si>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</si>
  <si>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</si>
  <si>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</si>
  <si>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</si>
  <si>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</si>
  <si>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</si>
  <si>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</si>
  <si>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</si>
  <si>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</si>
  <si>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</si>
  <si>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</si>
  <si>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</si>
  <si>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</si>
  <si>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</si>
  <si>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</si>
  <si>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</si>
  <si>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</si>
  <si>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</si>
  <si>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</si>
  <si>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</si>
  <si>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</si>
  <si>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</si>
  <si>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</si>
  <si>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</si>
  <si>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</si>
  <si>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</si>
  <si>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</si>
  <si>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</si>
  <si>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</si>
  <si>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</si>
  <si>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</si>
  <si>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</si>
  <si>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</si>
  <si>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</si>
  <si>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</si>
  <si>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</si>
  <si>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</si>
  <si>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</si>
  <si>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</si>
  <si>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</si>
  <si>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</si>
  <si>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</si>
  <si>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</si>
  <si>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</si>
  <si>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</si>
  <si>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</si>
  <si>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</si>
  <si>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</si>
  <si>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</si>
  <si>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</si>
  <si>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</si>
  <si>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</si>
  <si>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</si>
  <si>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</si>
  <si>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</si>
  <si>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</si>
  <si>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</si>
  <si>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</si>
  <si>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</si>
  <si>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</si>
  <si>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</si>
  <si>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</si>
  <si>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</si>
  <si>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</si>
  <si>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</si>
  <si>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</si>
  <si>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</si>
  <si>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</si>
  <si>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</si>
  <si>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</si>
  <si>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</si>
  <si>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</si>
  <si>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</si>
  <si>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</si>
  <si>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</si>
  <si>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</si>
  <si>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</si>
  <si>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</si>
  <si>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</si>
  <si>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</si>
  <si>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</si>
  <si>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</si>
  <si>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</si>
  <si>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</si>
  <si>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</si>
  <si>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</si>
  <si>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</si>
  <si>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</si>
  <si>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</si>
  <si>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</si>
  <si>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</si>
  <si>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</si>
  <si>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</si>
  <si>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</si>
  <si>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</si>
  <si>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</si>
  <si>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</si>
  <si>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</si>
  <si>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</si>
  <si>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</si>
  <si>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</si>
  <si>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</si>
  <si>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</si>
  <si>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</si>
  <si>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</si>
  <si>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</si>
  <si>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</si>
  <si>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</si>
  <si>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</si>
  <si>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</si>
  <si>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</si>
  <si>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</si>
  <si>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</si>
  <si>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</si>
  <si>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</si>
  <si>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</si>
  <si>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</si>
  <si>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</si>
  <si>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</si>
  <si>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</si>
  <si>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</si>
  <si>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</si>
  <si>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</si>
  <si>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</si>
  <si>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</si>
  <si>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</si>
  <si>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</si>
  <si>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</si>
  <si>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</si>
  <si>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</si>
  <si>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</si>
  <si>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</si>
  <si>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</si>
  <si>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</si>
  <si>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</si>
  <si>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</si>
  <si>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</si>
  <si>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</si>
  <si>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</si>
  <si>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</si>
  <si>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</si>
  <si>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</si>
  <si>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</si>
  <si>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</si>
  <si>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</si>
  <si>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</si>
  <si>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</si>
  <si>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</si>
  <si>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</si>
  <si>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</si>
  <si>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</si>
  <si>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</si>
  <si>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</si>
  <si>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</si>
  <si>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</si>
  <si>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</si>
  <si>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</si>
  <si>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</si>
  <si>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</si>
  <si>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</si>
  <si>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</si>
  <si>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</si>
  <si>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</si>
  <si>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</si>
  <si>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</si>
  <si>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</si>
  <si>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</si>
  <si>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</si>
  <si>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</si>
  <si>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</si>
  <si>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</si>
  <si>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</si>
  <si>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</si>
  <si>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</si>
  <si>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</si>
  <si>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</si>
  <si>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</si>
  <si>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</si>
  <si>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</si>
  <si>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</si>
  <si>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</si>
  <si>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</si>
  <si>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</si>
  <si>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</si>
  <si>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</si>
  <si>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</si>
  <si>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</si>
  <si>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</si>
  <si>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</si>
  <si>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</si>
  <si>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</si>
  <si>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</si>
  <si>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</si>
  <si>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</si>
  <si>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</si>
  <si>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</si>
  <si>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</si>
  <si>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</si>
  <si>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</si>
  <si>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</si>
  <si>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</si>
  <si>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</si>
  <si>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</si>
  <si>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</si>
  <si>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</si>
  <si>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</si>
  <si>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</si>
  <si>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</si>
  <si>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</si>
  <si>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</si>
  <si>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</si>
  <si>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</si>
  <si>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</si>
  <si>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</si>
  <si>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</si>
  <si>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</si>
  <si>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</si>
  <si>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</si>
  <si>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</si>
  <si>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</si>
  <si>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</si>
  <si>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</si>
  <si>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</si>
  <si>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</si>
  <si>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</si>
  <si>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</si>
  <si>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</si>
  <si>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</si>
  <si>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</si>
  <si>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</si>
  <si>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</si>
  <si>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</si>
  <si>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</si>
  <si>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</si>
  <si>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</si>
  <si>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</si>
  <si>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</si>
  <si>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</si>
  <si>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</si>
  <si>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</si>
  <si>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</si>
  <si>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</si>
  <si>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</si>
  <si>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</si>
  <si>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</si>
  <si>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</si>
  <si>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</si>
  <si>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</si>
  <si>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</si>
  <si>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</si>
  <si>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</si>
  <si>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</si>
  <si>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</si>
  <si>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</si>
  <si>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</si>
  <si>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</si>
  <si>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</si>
  <si>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</si>
  <si>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</si>
  <si>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</si>
  <si>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</si>
  <si>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</si>
  <si>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</si>
  <si>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</si>
  <si>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</si>
  <si>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</si>
  <si>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</si>
  <si>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</si>
  <si>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</si>
  <si>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</si>
  <si>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</si>
  <si>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</si>
  <si>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</si>
  <si>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</si>
  <si>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</si>
  <si>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</si>
  <si>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</si>
  <si>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</si>
  <si>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</si>
  <si>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</si>
  <si>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</si>
  <si>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</si>
  <si>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</si>
  <si>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</si>
  <si>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</si>
  <si>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</si>
  <si>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</si>
  <si>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</si>
  <si>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</si>
  <si>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</si>
  <si>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</si>
  <si>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</si>
  <si>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</si>
  <si>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</si>
  <si>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</si>
  <si>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</si>
  <si>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</si>
  <si>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</si>
  <si>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</si>
  <si>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</si>
  <si>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</si>
  <si>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</si>
  <si>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</si>
  <si>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</si>
  <si>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</si>
  <si>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</si>
  <si>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</si>
  <si>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</si>
  <si>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</si>
  <si>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</si>
  <si>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</si>
  <si>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</si>
  <si>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</si>
  <si>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</si>
  <si>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</si>
  <si>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</si>
  <si>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</si>
  <si>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</si>
  <si>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</si>
  <si>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</si>
  <si>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</si>
  <si>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</si>
  <si>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</si>
  <si>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</si>
  <si>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</si>
  <si>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</si>
  <si>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</si>
  <si>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</si>
  <si>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</si>
  <si>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</si>
  <si>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</si>
  <si>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</si>
  <si>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</si>
  <si>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</si>
  <si>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</si>
  <si>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</si>
  <si>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</si>
  <si>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</si>
  <si>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</si>
  <si>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</si>
  <si>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</si>
  <si>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</si>
  <si>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</si>
  <si>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</si>
  <si>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</si>
  <si>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</si>
  <si>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</si>
  <si>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</si>
  <si>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</si>
  <si>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</si>
  <si>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</si>
  <si>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</si>
  <si>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</si>
  <si>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</si>
  <si>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</si>
  <si>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</si>
  <si>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</si>
  <si>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</si>
  <si>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</si>
  <si>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</si>
  <si>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</si>
  <si>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</si>
  <si>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</si>
  <si>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</si>
  <si>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</si>
  <si>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</si>
  <si>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</si>
  <si>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</si>
  <si>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</si>
  <si>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</si>
  <si>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</si>
  <si>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</si>
  <si>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</si>
  <si>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</si>
  <si>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</si>
  <si>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</si>
  <si>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</si>
  <si>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</si>
  <si>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</si>
  <si>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</si>
  <si>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</si>
  <si>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</si>
  <si>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</si>
  <si>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</si>
  <si>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</si>
  <si>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</si>
  <si>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</si>
  <si>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</si>
  <si>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</si>
  <si>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</si>
  <si>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</si>
  <si>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</si>
  <si>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</si>
  <si>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</si>
  <si>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</si>
  <si>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</si>
  <si>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</si>
  <si>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</si>
  <si>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</si>
  <si>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</si>
  <si>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</si>
  <si>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</si>
  <si>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</si>
  <si>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</si>
  <si>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</si>
  <si>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</si>
  <si>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</si>
  <si>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</si>
  <si>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</si>
  <si>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</si>
  <si>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</si>
  <si>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</si>
  <si>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</si>
  <si>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</si>
  <si>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</si>
  <si>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</si>
  <si>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</si>
  <si>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</si>
  <si>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</si>
  <si>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</si>
  <si>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</si>
  <si>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</si>
  <si>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</si>
  <si>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</si>
  <si>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</si>
  <si>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</si>
  <si>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</si>
  <si>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</si>
  <si>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</si>
  <si>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</si>
  <si>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</si>
  <si>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</si>
  <si>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</si>
  <si>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</si>
  <si>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</si>
  <si>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</si>
  <si>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</si>
  <si>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</si>
  <si>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</si>
  <si>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</si>
  <si>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</si>
  <si>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</si>
  <si>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</si>
  <si>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</si>
  <si>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</si>
  <si>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</si>
  <si>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</si>
  <si>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</si>
  <si>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</si>
  <si>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</si>
  <si>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</si>
  <si>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</si>
  <si>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</si>
  <si>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</si>
  <si>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</si>
  <si>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</si>
  <si>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</si>
  <si>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</si>
  <si>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</si>
  <si>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</si>
  <si>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</si>
  <si>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</si>
  <si>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</si>
  <si>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</si>
  <si>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</si>
  <si>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</si>
  <si>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</si>
  <si>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</si>
  <si>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</si>
  <si>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</si>
  <si>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</si>
  <si>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</si>
  <si>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</si>
  <si>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</si>
  <si>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</si>
  <si>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</si>
  <si>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</si>
  <si>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</si>
  <si>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</si>
  <si>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</si>
  <si>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</si>
  <si>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</si>
  <si>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</si>
  <si>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</si>
  <si>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</si>
  <si>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</si>
  <si>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</si>
  <si>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</si>
  <si>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</si>
  <si>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</si>
  <si>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</si>
  <si>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</si>
  <si>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</si>
  <si>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</si>
  <si>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</si>
  <si>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</si>
  <si>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</si>
  <si>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</si>
  <si>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</si>
  <si>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</si>
  <si>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</si>
  <si>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</si>
  <si>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</si>
  <si>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</si>
  <si>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</si>
  <si>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</si>
  <si>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</si>
  <si>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</si>
  <si>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</si>
  <si>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</si>
  <si>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</si>
  <si>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</si>
  <si>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</si>
  <si>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</si>
  <si>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</si>
  <si>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</si>
  <si>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</si>
  <si>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</si>
  <si>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</si>
  <si>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</si>
  <si>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</si>
  <si>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</si>
  <si>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</si>
  <si>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</si>
  <si>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</si>
  <si>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</si>
  <si>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</si>
  <si>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</si>
  <si>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</si>
  <si>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</si>
  <si>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</si>
  <si>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</si>
  <si>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</si>
  <si>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</si>
  <si>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</si>
  <si>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</si>
  <si>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</si>
  <si>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</si>
  <si>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</si>
  <si>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</si>
  <si>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</si>
  <si>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</si>
  <si>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</si>
  <si>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</si>
  <si>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</si>
  <si>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</si>
  <si>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</si>
  <si>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</si>
  <si>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</si>
  <si>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</si>
  <si>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</si>
  <si>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</si>
  <si>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</si>
  <si>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</si>
  <si>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</si>
  <si>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</si>
  <si>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</si>
  <si>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</si>
  <si>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</si>
  <si>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</si>
  <si>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</si>
  <si>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</si>
  <si>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</si>
  <si>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</si>
  <si>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</si>
  <si>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</si>
  <si>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</si>
  <si>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</si>
  <si>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</si>
  <si>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</si>
  <si>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</si>
  <si>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</si>
  <si>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</si>
  <si>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</si>
  <si>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</si>
  <si>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</si>
  <si>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</si>
  <si>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</si>
  <si>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</si>
  <si>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</si>
  <si>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</si>
  <si>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</si>
  <si>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</si>
  <si>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</si>
  <si>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</si>
  <si>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</si>
  <si>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</si>
  <si>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</si>
  <si>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</si>
  <si>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</si>
  <si>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</si>
  <si>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</si>
  <si>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</si>
  <si>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</si>
  <si>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</si>
  <si>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</si>
  <si>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</si>
  <si>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</si>
  <si>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</si>
  <si>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</si>
  <si>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</si>
  <si>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</si>
  <si>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</si>
  <si>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</si>
  <si>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</si>
  <si>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</si>
  <si>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</si>
  <si>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</si>
  <si>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</si>
  <si>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</si>
  <si>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</si>
  <si>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</si>
  <si>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</si>
  <si>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</si>
  <si>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</si>
  <si>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</si>
  <si>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</si>
  <si>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</si>
  <si>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</si>
  <si>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</si>
  <si>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</si>
  <si>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</si>
  <si>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</si>
  <si>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</si>
  <si>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</si>
  <si>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</si>
  <si>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</si>
  <si>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</si>
  <si>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</si>
  <si>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</si>
  <si>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</si>
  <si>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</si>
  <si>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</si>
  <si>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</si>
  <si>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</si>
  <si>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</si>
  <si>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</si>
  <si>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</si>
  <si>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</si>
  <si>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</si>
  <si>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</si>
  <si>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</si>
  <si>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</si>
  <si>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</si>
  <si>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</si>
  <si>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</si>
  <si>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</si>
  <si>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</si>
  <si>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</si>
  <si>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</si>
  <si>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</si>
  <si>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</si>
  <si>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</si>
  <si>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</si>
  <si>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</si>
  <si>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</si>
  <si>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</si>
  <si>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</si>
  <si>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</si>
  <si>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</si>
  <si>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</si>
  <si>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</si>
  <si>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</si>
  <si>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</si>
  <si>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</si>
  <si>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</si>
  <si>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</si>
  <si>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</si>
  <si>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</si>
  <si>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</si>
  <si>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</si>
  <si>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</si>
  <si>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</si>
  <si>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</si>
  <si>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</si>
  <si>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</si>
  <si>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</si>
  <si>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</si>
  <si>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</si>
  <si>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</si>
  <si>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</si>
  <si>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</si>
  <si>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</si>
  <si>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</si>
  <si>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</si>
  <si>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</si>
  <si>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</si>
  <si>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</si>
  <si>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</si>
  <si>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</si>
  <si>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</si>
  <si>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</si>
  <si>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</si>
  <si>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</si>
  <si>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</si>
  <si>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</si>
  <si>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</si>
  <si>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</si>
  <si>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</si>
  <si>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</si>
  <si>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</si>
  <si>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</si>
  <si>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</si>
  <si>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</si>
  <si>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</si>
  <si>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</si>
  <si>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</si>
  <si>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</si>
  <si>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</si>
  <si>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</si>
  <si>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</si>
  <si>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</si>
  <si>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</si>
  <si>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</si>
  <si>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</si>
  <si>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</si>
  <si>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</si>
  <si>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</si>
  <si>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</si>
  <si>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</si>
  <si>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</si>
  <si>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</si>
  <si>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</si>
  <si>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</si>
  <si>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</si>
  <si>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</si>
  <si>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</si>
  <si>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</si>
  <si>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</si>
  <si>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</si>
  <si>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</si>
  <si>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</si>
  <si>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</si>
  <si>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</si>
  <si>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</si>
  <si>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</si>
  <si>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</si>
  <si>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</si>
  <si>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</si>
  <si>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</si>
  <si>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</si>
  <si>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</si>
  <si>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</si>
  <si>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</si>
  <si>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</si>
  <si>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</si>
  <si>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</si>
  <si>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</si>
  <si>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</si>
  <si>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</si>
  <si>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</si>
  <si>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</si>
  <si>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</si>
  <si>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</si>
  <si>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</si>
  <si>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</si>
  <si>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</si>
  <si>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</si>
  <si>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</si>
  <si>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</si>
  <si>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</si>
  <si>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</si>
  <si>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</si>
  <si>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</si>
  <si>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</si>
  <si>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</si>
  <si>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</si>
  <si>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</si>
  <si>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</si>
  <si>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</si>
  <si>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</si>
  <si>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</si>
  <si>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</si>
  <si>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</si>
  <si>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</si>
  <si>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</si>
  <si>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</si>
  <si>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</si>
  <si>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</si>
  <si>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</si>
  <si>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</si>
  <si>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</si>
  <si>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</si>
  <si>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</si>
  <si>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</si>
  <si>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</si>
  <si>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</si>
  <si>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</si>
  <si>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</si>
  <si>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</si>
  <si>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</si>
  <si>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</si>
  <si>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</si>
  <si>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</si>
  <si>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</si>
  <si>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</si>
  <si>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</si>
  <si>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</si>
  <si>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</si>
  <si>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</si>
  <si>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</si>
  <si>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</si>
  <si>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</si>
  <si>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</si>
  <si>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</si>
  <si>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</si>
  <si>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</si>
  <si>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</si>
  <si>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</si>
  <si>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</si>
  <si>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</si>
  <si>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</si>
  <si>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</si>
  <si>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</si>
  <si>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</si>
  <si>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</si>
  <si>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</si>
  <si>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</si>
  <si>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</si>
  <si>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</si>
  <si>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</si>
  <si>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</si>
  <si>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</si>
  <si>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</si>
  <si>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</si>
  <si>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</si>
  <si>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</si>
  <si>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</si>
  <si>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</si>
  <si>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</si>
  <si>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</si>
  <si>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</si>
  <si>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</si>
  <si>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</si>
  <si>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</si>
  <si>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</si>
  <si>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</si>
  <si>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</si>
  <si>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</si>
  <si>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</si>
  <si>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</si>
  <si>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</si>
  <si>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</si>
  <si>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</si>
  <si>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</si>
  <si>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</si>
  <si>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</si>
  <si>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</si>
  <si>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</si>
  <si>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</si>
  <si>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</si>
  <si>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</si>
  <si>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</si>
  <si>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</si>
  <si>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</si>
  <si>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</si>
  <si>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</si>
  <si>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</si>
  <si>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</si>
  <si>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</si>
  <si>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</si>
  <si>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</si>
  <si>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</si>
  <si>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</si>
  <si>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</si>
  <si>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</si>
  <si>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</si>
  <si>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</si>
  <si>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</si>
  <si>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</si>
  <si>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</si>
  <si>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</si>
  <si>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</si>
  <si>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</si>
  <si>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</si>
  <si>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</si>
  <si>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</si>
  <si>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</si>
  <si>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</si>
  <si>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</si>
  <si>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</si>
  <si>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</si>
  <si>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</si>
  <si>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</si>
  <si>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</si>
  <si>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</si>
  <si>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</si>
  <si>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</si>
  <si>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</si>
  <si>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</si>
  <si>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</si>
  <si>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</si>
  <si>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</si>
  <si>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</si>
  <si>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</si>
  <si>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</si>
  <si>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</si>
  <si>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</si>
  <si>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</si>
  <si>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</si>
  <si>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</si>
  <si>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</si>
  <si>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</si>
  <si>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</si>
  <si>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</si>
  <si>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</si>
  <si>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</si>
  <si>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</si>
  <si>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</si>
  <si>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</si>
  <si>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</si>
  <si>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</si>
  <si>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</si>
  <si>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</si>
  <si>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</si>
  <si>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</si>
  <si>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</si>
  <si>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</si>
  <si>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</si>
  <si>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</si>
  <si>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</si>
  <si>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</si>
  <si>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</si>
  <si>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</si>
  <si>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</si>
  <si>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</si>
  <si>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</si>
  <si>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</si>
  <si>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</si>
  <si>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</si>
  <si>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</si>
  <si>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</si>
  <si>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</si>
  <si>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</si>
  <si>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</si>
  <si>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</si>
  <si>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</si>
  <si>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</si>
  <si>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</si>
  <si>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</si>
  <si>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</si>
  <si>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</si>
  <si>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</si>
  <si>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</si>
  <si>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</si>
  <si>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</si>
  <si>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</si>
  <si>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</si>
  <si>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</si>
  <si>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</si>
  <si>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</si>
  <si>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</si>
  <si>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</si>
  <si>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</si>
  <si>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</si>
  <si>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</si>
  <si>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</si>
  <si>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</si>
  <si>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</si>
  <si>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</si>
  <si>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</si>
  <si>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</si>
  <si>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</si>
  <si>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</si>
  <si>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</si>
  <si>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</si>
  <si>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</si>
  <si>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</si>
  <si>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</si>
  <si>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</si>
  <si>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</si>
  <si>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</si>
  <si>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</si>
  <si>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</si>
  <si>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</si>
  <si>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</si>
  <si>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</si>
  <si>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</si>
  <si>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</si>
  <si>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</si>
  <si>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</si>
  <si>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</si>
  <si>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</si>
  <si>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</si>
  <si>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</si>
  <si>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</si>
  <si>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</si>
  <si>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</si>
  <si>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</si>
  <si>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</si>
  <si>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</si>
  <si>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</si>
  <si>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</si>
  <si>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</si>
  <si>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</si>
  <si>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</si>
  <si>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</si>
  <si>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</si>
  <si>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</si>
  <si>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</si>
  <si>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</si>
  <si>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</si>
  <si>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</si>
  <si>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</si>
  <si>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</si>
  <si>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</si>
  <si>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</si>
  <si>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</si>
  <si>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</si>
  <si>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</si>
  <si>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</si>
  <si>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</si>
  <si>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</si>
  <si>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</si>
  <si>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</si>
  <si>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</si>
  <si>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</si>
  <si>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</si>
  <si>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</si>
  <si>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</si>
  <si>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</si>
  <si>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</si>
  <si>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</si>
  <si>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</si>
  <si>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</si>
  <si>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</si>
  <si>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</si>
  <si>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</si>
  <si>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</si>
  <si>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</si>
  <si>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</si>
  <si>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</si>
  <si>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</si>
  <si>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</si>
  <si>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</si>
  <si>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</si>
  <si>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</si>
  <si>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</si>
  <si>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</si>
  <si>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</si>
  <si>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</si>
  <si>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</si>
  <si>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</si>
  <si>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</si>
  <si>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</si>
  <si>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</si>
  <si>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</si>
  <si>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</si>
  <si>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</si>
  <si>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</si>
  <si>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</si>
  <si>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</si>
  <si>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</si>
  <si>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</si>
  <si>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</si>
  <si>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</si>
  <si>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</si>
  <si>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</si>
  <si>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</si>
  <si>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</si>
  <si>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</si>
  <si>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</si>
  <si>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</si>
  <si>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</si>
  <si>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</si>
  <si>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</si>
  <si>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</si>
  <si>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</si>
  <si>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</si>
  <si>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</si>
  <si>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</si>
  <si>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</si>
  <si>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</si>
  <si>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</si>
  <si>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</si>
  <si>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</si>
  <si>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</si>
  <si>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</si>
  <si>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</si>
  <si>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</si>
  <si>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</si>
  <si>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</si>
  <si>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</si>
  <si>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</si>
  <si>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</si>
  <si>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</si>
  <si>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</si>
  <si>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</si>
  <si>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</si>
  <si>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</si>
  <si>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</si>
  <si>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</si>
  <si>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</si>
  <si>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</si>
  <si>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</si>
  <si>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</si>
  <si>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</si>
  <si>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</si>
  <si>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</si>
  <si>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</si>
  <si>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</si>
  <si>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</si>
  <si>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</si>
  <si>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</si>
  <si>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</si>
  <si>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</si>
  <si>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</si>
  <si>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</si>
  <si>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</si>
  <si>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</si>
  <si>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</si>
  <si>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</si>
  <si>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</si>
  <si>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</si>
  <si>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</si>
  <si>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</si>
  <si>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</si>
  <si>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</si>
  <si>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</si>
  <si>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</si>
  <si>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</si>
  <si>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</si>
  <si>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</si>
  <si>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</si>
  <si>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</si>
  <si>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</si>
  <si>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</si>
  <si>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</si>
  <si>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</si>
  <si>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</si>
  <si>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</si>
  <si>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</si>
  <si>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</si>
  <si>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</si>
  <si>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</si>
  <si>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</si>
  <si>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</si>
  <si>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</si>
  <si>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</si>
  <si>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</si>
  <si>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</si>
  <si>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</si>
  <si>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</si>
  <si>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</si>
  <si>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</si>
  <si>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</si>
  <si>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</si>
  <si>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</si>
  <si>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</si>
  <si>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</si>
  <si>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</si>
  <si>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</si>
  <si>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</si>
  <si>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</si>
  <si>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</si>
  <si>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</si>
  <si>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</si>
  <si>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</si>
  <si>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</si>
  <si>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</si>
  <si>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</si>
  <si>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</si>
  <si>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</si>
  <si>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</si>
  <si>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</si>
  <si>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</si>
  <si>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</si>
  <si>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</si>
  <si>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</si>
  <si>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</si>
  <si>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</si>
  <si>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</si>
  <si>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</si>
  <si>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</si>
  <si>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</si>
  <si>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</si>
  <si>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</si>
  <si>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</si>
  <si>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</si>
  <si>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</si>
  <si>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</si>
  <si>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</si>
  <si>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</si>
  <si>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</si>
  <si>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</si>
  <si>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</si>
  <si>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</si>
  <si>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</si>
  <si>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</si>
  <si>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</si>
  <si>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</si>
  <si>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</si>
  <si>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</si>
  <si>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</si>
  <si>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</si>
  <si>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</si>
  <si>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</si>
  <si>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</si>
  <si>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</si>
  <si>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</si>
  <si>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</si>
  <si>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</si>
  <si>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</si>
  <si>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</si>
  <si>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</si>
  <si>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</si>
  <si>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</si>
  <si>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</si>
  <si>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</si>
  <si>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</si>
  <si>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</si>
  <si>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</si>
  <si>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</si>
  <si>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</si>
  <si>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</si>
  <si>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</si>
  <si>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</si>
  <si>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</si>
  <si>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</si>
  <si>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</si>
  <si>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</si>
  <si>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</si>
  <si>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</si>
  <si>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</si>
  <si>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</si>
  <si>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</si>
  <si>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</si>
  <si>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</si>
  <si>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</si>
  <si>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</si>
  <si>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</si>
  <si>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</si>
  <si>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</si>
  <si>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</si>
  <si>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</si>
  <si>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</si>
  <si>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</si>
  <si>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</si>
  <si>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</si>
  <si>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</si>
  <si>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</si>
  <si>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</si>
  <si>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</si>
  <si>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</si>
  <si>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</si>
  <si>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</si>
  <si>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</si>
  <si>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</si>
  <si>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</si>
  <si>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</si>
  <si>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</si>
  <si>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</si>
  <si>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</si>
  <si>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</si>
  <si>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</si>
  <si>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</si>
  <si>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</si>
  <si>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</si>
  <si>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</si>
  <si>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</si>
  <si>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</si>
  <si>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</si>
  <si>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</si>
  <si>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</si>
  <si>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</si>
  <si>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</si>
  <si>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</si>
  <si>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</si>
  <si>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</si>
  <si>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</si>
  <si>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</si>
  <si>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</si>
  <si>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</si>
  <si>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</si>
  <si>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</si>
  <si>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</si>
  <si>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</si>
  <si>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</si>
  <si>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</si>
  <si>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</si>
  <si>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</si>
  <si>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</si>
  <si>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</si>
  <si>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</si>
  <si>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</si>
  <si>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</si>
  <si>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</si>
  <si>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</si>
  <si>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</si>
  <si>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</si>
  <si>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</si>
  <si>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</si>
  <si>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</si>
  <si>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</si>
  <si>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</si>
  <si>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</si>
  <si>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</si>
  <si>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</si>
  <si>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</si>
  <si>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</si>
  <si>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</si>
  <si>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</si>
  <si>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</si>
  <si>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</si>
  <si>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</si>
  <si>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</si>
  <si>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</si>
  <si>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</si>
  <si>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</si>
  <si>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</si>
  <si>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</si>
  <si>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</si>
  <si>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</si>
  <si>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</si>
  <si>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</si>
  <si>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</si>
  <si>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</si>
  <si>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</si>
  <si>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</si>
  <si>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</si>
  <si>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</si>
  <si>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</si>
  <si>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</si>
  <si>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</si>
  <si>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</si>
  <si>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</si>
  <si>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</si>
  <si>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</si>
  <si>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</si>
  <si>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</si>
  <si>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</si>
  <si>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</si>
  <si>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</si>
  <si>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</si>
  <si>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</si>
  <si>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</si>
  <si>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</si>
  <si>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</si>
  <si>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</si>
  <si>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</si>
  <si>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</si>
  <si>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</si>
  <si>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</si>
  <si>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</si>
  <si>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</si>
  <si>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</si>
  <si>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</si>
  <si>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</si>
  <si>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</si>
  <si>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</si>
  <si>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</si>
  <si>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</si>
  <si>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</si>
  <si>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</si>
  <si>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</si>
  <si>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</si>
  <si>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</si>
  <si>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</si>
  <si>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</si>
  <si>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</si>
  <si>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</si>
  <si>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</si>
  <si>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</si>
  <si>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</si>
  <si>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</si>
  <si>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</si>
  <si>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</si>
  <si>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</si>
  <si>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</si>
  <si>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</si>
  <si>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</si>
  <si>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</si>
  <si>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</si>
  <si>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</si>
  <si>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</si>
  <si>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</si>
  <si>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</si>
  <si>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</si>
  <si>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</si>
  <si>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</si>
  <si>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</si>
  <si>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</si>
  <si>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</si>
  <si>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</si>
  <si>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</si>
  <si>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</si>
  <si>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</si>
  <si>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</si>
  <si>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</si>
  <si>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</si>
  <si>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</si>
  <si>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</si>
  <si>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</si>
  <si>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</si>
  <si>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</si>
  <si>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</si>
  <si>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</si>
  <si>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</si>
  <si>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</si>
  <si>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</si>
  <si>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</si>
  <si>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</si>
  <si>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</si>
  <si>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</si>
  <si>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</si>
  <si>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</si>
  <si>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</si>
  <si>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</si>
  <si>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</si>
  <si>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</si>
  <si>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</si>
  <si>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</si>
  <si>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</si>
  <si>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</si>
  <si>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</si>
  <si>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</si>
  <si>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</si>
  <si>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</si>
  <si>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</si>
  <si>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</si>
  <si>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</si>
  <si>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</si>
  <si>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</si>
  <si>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</si>
  <si>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</si>
  <si>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</si>
  <si>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</si>
  <si>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</si>
  <si>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</si>
  <si>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</si>
  <si>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</si>
  <si>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</si>
  <si>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</si>
  <si>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</si>
  <si>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</si>
  <si>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</si>
  <si>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</si>
  <si>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</si>
  <si>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</si>
  <si>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</si>
  <si>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</si>
  <si>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</si>
  <si>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</si>
  <si>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</si>
  <si>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</si>
  <si>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</si>
  <si>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</si>
  <si>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</si>
  <si>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</si>
  <si>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</si>
  <si>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</si>
  <si>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</si>
  <si>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</si>
  <si>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</si>
  <si>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</si>
  <si>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</si>
  <si>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</si>
  <si>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</si>
  <si>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</si>
  <si>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</si>
  <si>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</si>
  <si>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</si>
  <si>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</si>
  <si>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</si>
  <si>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</si>
  <si>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</si>
  <si>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</si>
  <si>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</si>
  <si>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</si>
  <si>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</si>
  <si>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</si>
  <si>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</si>
  <si>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</si>
  <si>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</si>
  <si>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</si>
  <si>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</si>
  <si>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</si>
  <si>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</si>
  <si>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</si>
  <si>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</si>
  <si>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</si>
  <si>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</si>
  <si>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</si>
  <si>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</si>
  <si>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</si>
  <si>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</si>
  <si>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</si>
  <si>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</si>
  <si>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</si>
  <si>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</si>
  <si>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</si>
  <si>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</si>
  <si>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</si>
  <si>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</si>
  <si>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</si>
  <si>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</si>
  <si>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</si>
  <si>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</si>
  <si>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</si>
  <si>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</si>
  <si>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</si>
  <si>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</si>
  <si>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</si>
  <si>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</si>
  <si>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</si>
  <si>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</si>
  <si>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</si>
  <si>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</si>
  <si>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</si>
  <si>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</si>
  <si>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</si>
  <si>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</si>
  <si>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</si>
  <si>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</si>
  <si>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</si>
  <si>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</si>
  <si>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</si>
  <si>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</si>
  <si>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</si>
  <si>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</si>
  <si>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</si>
  <si>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</si>
  <si>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</si>
  <si>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</si>
  <si>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</si>
  <si>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</si>
  <si>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</si>
  <si>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</si>
  <si>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</si>
  <si>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</si>
  <si>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</si>
  <si>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</si>
  <si>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</si>
  <si>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</si>
  <si>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</si>
  <si>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</si>
  <si>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</si>
  <si>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</si>
  <si>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</si>
  <si>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</si>
  <si>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</si>
  <si>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</si>
  <si>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</si>
  <si>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</si>
  <si>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</si>
  <si>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</si>
  <si>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</si>
  <si>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</si>
  <si>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</si>
  <si>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</si>
  <si>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</si>
  <si>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</si>
  <si>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</si>
  <si>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</si>
  <si>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</si>
  <si>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</si>
  <si>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</si>
  <si>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</si>
  <si>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</si>
  <si>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</si>
  <si>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</si>
  <si>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</si>
  <si>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</si>
  <si>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</si>
  <si>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</si>
  <si>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</si>
  <si>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</si>
  <si>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</si>
  <si>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</si>
  <si>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</si>
  <si>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</si>
  <si>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</si>
  <si>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</si>
  <si>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</si>
  <si>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</si>
  <si>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</si>
  <si>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</si>
  <si>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</si>
  <si>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</si>
  <si>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</si>
  <si>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</si>
  <si>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</si>
  <si>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</si>
  <si>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</si>
  <si>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</si>
  <si>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</si>
  <si>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</si>
  <si>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</si>
  <si>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</si>
  <si>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</si>
  <si>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</si>
  <si>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</si>
  <si>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</si>
  <si>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</si>
  <si>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</si>
  <si>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</si>
  <si>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</si>
  <si>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</si>
  <si>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</si>
  <si>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</si>
  <si>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</si>
  <si>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</si>
  <si>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</si>
  <si>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</si>
  <si>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</si>
  <si>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</si>
  <si>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</si>
  <si>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</si>
  <si>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</si>
  <si>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</si>
  <si>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</si>
  <si>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</si>
  <si>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</si>
  <si>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</si>
  <si>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</si>
  <si>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</si>
  <si>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</si>
  <si>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</si>
  <si>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</si>
  <si>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</si>
  <si>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</si>
  <si>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</si>
  <si>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</si>
  <si>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</si>
  <si>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</si>
  <si>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</si>
  <si>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</si>
  <si>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</si>
  <si>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</si>
  <si>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</si>
  <si>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</si>
  <si>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</si>
  <si>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</si>
  <si>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</si>
  <si>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</si>
  <si>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</si>
  <si>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</si>
  <si>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</si>
  <si>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</si>
  <si>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</si>
  <si>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</si>
  <si>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</si>
  <si>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</si>
  <si>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</si>
  <si>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</si>
  <si>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</si>
  <si>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</si>
  <si>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</si>
  <si>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</si>
  <si>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</si>
  <si>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</si>
  <si>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</si>
  <si>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</si>
  <si>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</si>
  <si>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</si>
  <si>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</si>
  <si>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</si>
  <si>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</si>
  <si>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</si>
  <si>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</si>
  <si>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</si>
  <si>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</si>
  <si>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</si>
  <si>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</si>
  <si>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</si>
  <si>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</si>
  <si>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</si>
  <si>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</si>
  <si>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</si>
  <si>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</si>
  <si>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</si>
  <si>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</si>
  <si>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</si>
  <si>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</si>
  <si>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</si>
  <si>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</si>
  <si>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</si>
  <si>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</si>
  <si>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</si>
  <si>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</si>
  <si>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</si>
  <si>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</si>
  <si>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</si>
  <si>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</si>
  <si>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</si>
  <si>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</si>
  <si>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</si>
  <si>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</si>
  <si>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</si>
  <si>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</si>
  <si>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</si>
  <si>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</si>
  <si>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</si>
  <si>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</si>
  <si>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</si>
  <si>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</si>
  <si>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</si>
  <si>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</si>
  <si>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</si>
  <si>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</si>
  <si>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</si>
  <si>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</si>
  <si>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</si>
  <si>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</si>
  <si>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</si>
  <si>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</si>
  <si>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</si>
  <si>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</si>
  <si>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</si>
  <si>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</si>
  <si>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</si>
  <si>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</si>
  <si>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</si>
  <si>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</si>
  <si>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</si>
  <si>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</si>
  <si>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</si>
  <si>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</si>
  <si>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</si>
  <si>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</si>
  <si>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</si>
  <si>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</si>
  <si>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</si>
  <si>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</si>
  <si>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</si>
  <si>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</si>
  <si>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</si>
  <si>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</si>
  <si>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</si>
  <si>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</si>
  <si>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</si>
  <si>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</si>
  <si>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</si>
  <si>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</si>
  <si>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</si>
  <si>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</si>
  <si>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</si>
  <si>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</si>
  <si>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</si>
  <si>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</si>
  <si>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</si>
  <si>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</si>
  <si>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</si>
  <si>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</si>
  <si>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</si>
  <si>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</si>
  <si>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</si>
  <si>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</si>
  <si>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</si>
  <si>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</si>
  <si>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</si>
  <si>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</si>
  <si>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</si>
  <si>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</si>
  <si>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</si>
  <si>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</si>
  <si>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</si>
  <si>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</si>
  <si>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</si>
  <si>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</si>
  <si>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</si>
  <si>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</si>
  <si>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</si>
  <si>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</si>
  <si>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</si>
  <si>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</si>
  <si>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</si>
  <si>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</si>
  <si>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</si>
  <si>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</si>
  <si>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</si>
  <si>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</si>
  <si>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</si>
  <si>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</si>
  <si>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</si>
  <si>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</si>
  <si>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</si>
  <si>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</si>
  <si>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</si>
  <si>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</si>
  <si>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</si>
  <si>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</si>
  <si>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</si>
  <si>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</si>
  <si>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</si>
  <si>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</si>
  <si>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</si>
  <si>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</si>
  <si>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</si>
  <si>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</si>
  <si>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</si>
  <si>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</si>
  <si>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</si>
  <si>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</si>
  <si>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</si>
  <si>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</si>
  <si>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</si>
  <si>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</si>
  <si>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</si>
  <si>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</si>
  <si>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</si>
  <si>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</si>
  <si>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</si>
  <si>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</si>
  <si>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</si>
  <si>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</si>
  <si>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</si>
  <si>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</si>
  <si>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</si>
  <si>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</si>
  <si>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</si>
  <si>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</si>
  <si>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</si>
  <si>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</si>
  <si>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</si>
  <si>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</si>
  <si>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</si>
  <si>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</si>
  <si>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</si>
  <si>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</si>
  <si>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</si>
  <si>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</si>
  <si>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</si>
  <si>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</si>
  <si>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</si>
  <si>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</si>
  <si>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</si>
  <si>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</si>
  <si>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</si>
  <si>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</si>
  <si>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</si>
  <si>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</si>
  <si>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</si>
  <si>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</si>
  <si>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</si>
  <si>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</si>
  <si>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</si>
  <si>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</si>
  <si>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</si>
  <si>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</si>
  <si>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</si>
  <si>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</si>
  <si>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</si>
  <si>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</si>
  <si>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</si>
  <si>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</si>
  <si>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</si>
  <si>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</si>
  <si>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</si>
  <si>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</si>
  <si>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</si>
  <si>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</si>
  <si>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</si>
  <si>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</si>
  <si>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</si>
  <si>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</si>
  <si>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</si>
  <si>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</si>
  <si>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</si>
  <si>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</si>
  <si>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</si>
  <si>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</si>
  <si>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</si>
  <si>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</si>
  <si>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</si>
  <si>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</si>
  <si>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</si>
  <si>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</si>
  <si>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</si>
  <si>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</si>
  <si>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</si>
  <si>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</si>
  <si>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</si>
  <si>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</si>
  <si>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</si>
  <si>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</si>
  <si>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</si>
  <si>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</si>
  <si>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</si>
  <si>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</si>
  <si>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</si>
  <si>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</si>
  <si>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</si>
  <si>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</si>
  <si>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</si>
  <si>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</si>
  <si>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</si>
  <si>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</si>
  <si>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</si>
  <si>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</si>
  <si>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</si>
  <si>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</si>
  <si>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</si>
  <si>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</si>
  <si>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</si>
  <si>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</si>
  <si>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</si>
  <si>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</si>
  <si>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</si>
  <si>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</si>
  <si>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</si>
  <si>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</si>
  <si>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</si>
  <si>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</si>
  <si>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</si>
  <si>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</si>
  <si>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</si>
  <si>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</si>
  <si>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</si>
  <si>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</si>
  <si>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</si>
  <si>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</si>
  <si>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</si>
  <si>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</si>
  <si>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</si>
  <si>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</si>
  <si>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</si>
  <si>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</si>
  <si>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</si>
  <si>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</si>
  <si>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</si>
  <si>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</si>
  <si>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</si>
  <si>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</si>
  <si>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</si>
  <si>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</si>
  <si>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</si>
  <si>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</si>
  <si>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</si>
  <si>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</si>
  <si>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</si>
  <si>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</si>
  <si>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</si>
  <si>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</si>
  <si>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</si>
  <si>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</si>
  <si>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</si>
  <si>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</si>
  <si>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</si>
  <si>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</si>
  <si>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</si>
  <si>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</si>
  <si>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</si>
  <si>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</si>
  <si>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</si>
  <si>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</si>
  <si>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</si>
  <si>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</si>
  <si>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</si>
  <si>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</si>
  <si>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</si>
  <si>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</si>
  <si>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</si>
  <si>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</si>
  <si>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</si>
  <si>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</si>
  <si>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</si>
  <si>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</si>
  <si>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</si>
  <si>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</si>
  <si>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</si>
  <si>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</si>
  <si>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</si>
  <si>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</si>
  <si>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</si>
  <si>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</si>
  <si>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</si>
  <si>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</si>
  <si>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</si>
  <si>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</si>
  <si>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</si>
  <si>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</si>
  <si>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</si>
  <si>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</si>
  <si>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</si>
  <si>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</si>
  <si>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</si>
  <si>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</si>
  <si>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</si>
  <si>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</si>
  <si>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</si>
  <si>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</si>
  <si>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</si>
  <si>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</si>
  <si>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</si>
  <si>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</si>
  <si>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</si>
  <si>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</si>
  <si>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</si>
  <si>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</si>
  <si>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</si>
  <si>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</si>
  <si>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</si>
  <si>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</si>
  <si>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</si>
  <si>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</si>
  <si>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</si>
  <si>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</si>
  <si>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</si>
  <si>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</si>
  <si>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</si>
  <si>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</si>
  <si>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</si>
  <si>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</si>
  <si>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</si>
  <si>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</si>
  <si>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</si>
  <si>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</si>
  <si>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</si>
  <si>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</si>
  <si>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</si>
  <si>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</si>
  <si>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</si>
  <si>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</si>
  <si>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</si>
  <si>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</si>
  <si>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</si>
  <si>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</si>
  <si>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</si>
  <si>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</si>
  <si>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</si>
  <si>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</si>
  <si>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</si>
  <si>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</si>
  <si>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</si>
  <si>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</si>
  <si>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</si>
  <si>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</si>
  <si>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</si>
  <si>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</si>
  <si>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</si>
  <si>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</si>
  <si>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</si>
  <si>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</si>
  <si>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</si>
  <si>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</si>
  <si>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</si>
  <si>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</si>
  <si>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</si>
  <si>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</si>
  <si>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</si>
  <si>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</si>
  <si>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</si>
  <si>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</si>
  <si>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</si>
  <si>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</si>
  <si>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</si>
  <si>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</si>
  <si>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</si>
  <si>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</si>
  <si>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</si>
  <si>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</si>
  <si>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</si>
  <si>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</si>
  <si>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</si>
  <si>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</si>
  <si>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</si>
  <si>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</si>
  <si>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</si>
  <si>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</si>
  <si>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</si>
  <si>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</si>
  <si>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</si>
  <si>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</si>
  <si>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</si>
  <si>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</si>
  <si>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</si>
  <si>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</si>
  <si>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</si>
  <si>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</si>
  <si>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</si>
  <si>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</si>
  <si>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</si>
  <si>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</si>
  <si>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</si>
  <si>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</si>
  <si>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</si>
  <si>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</si>
  <si>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</si>
  <si>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</si>
  <si>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</si>
  <si>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</si>
  <si>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</si>
  <si>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</si>
  <si>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</si>
  <si>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</si>
  <si>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</si>
  <si>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</si>
  <si>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</si>
  <si>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</si>
  <si>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</si>
  <si>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</si>
  <si>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</si>
  <si>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</si>
  <si>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</si>
  <si>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</si>
  <si>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</si>
  <si>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</si>
  <si>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</si>
  <si>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</si>
  <si>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</si>
  <si>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</si>
  <si>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</si>
  <si>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</si>
  <si>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</si>
  <si>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</si>
  <si>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</si>
  <si>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</si>
  <si>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</si>
  <si>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</si>
  <si>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</si>
  <si>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</si>
  <si>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</si>
  <si>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</si>
  <si>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</si>
  <si>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</si>
  <si>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</si>
  <si>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</si>
  <si>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</si>
  <si>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</si>
  <si>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</si>
  <si>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</si>
  <si>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</si>
  <si>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</si>
  <si>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</si>
  <si>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</si>
  <si>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</si>
  <si>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</si>
  <si>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</si>
  <si>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</si>
  <si>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</si>
  <si>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</si>
  <si>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</si>
  <si>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</si>
  <si>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</si>
  <si>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</si>
  <si>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</si>
  <si>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</si>
  <si>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</si>
  <si>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</si>
  <si>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</si>
  <si>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</si>
  <si>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</si>
  <si>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</si>
  <si>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</si>
  <si>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</si>
  <si>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</si>
  <si>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</si>
  <si>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</si>
  <si>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</si>
  <si>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</si>
  <si>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</si>
  <si>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</si>
  <si>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</si>
  <si>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</si>
  <si>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</si>
  <si>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</si>
  <si>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</si>
  <si>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</si>
  <si>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</si>
  <si>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</si>
  <si>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</si>
  <si>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</si>
  <si>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</si>
  <si>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</si>
  <si>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</si>
  <si>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</si>
  <si>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</si>
  <si>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</si>
  <si>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</si>
  <si>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</si>
  <si>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</si>
  <si>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</si>
  <si>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</si>
  <si>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</si>
  <si>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</si>
  <si>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</si>
  <si>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</si>
  <si>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</si>
  <si>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</si>
  <si>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</si>
  <si>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</si>
  <si>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</si>
  <si>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</si>
  <si>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</si>
  <si>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</si>
  <si>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</si>
  <si>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</si>
  <si>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</si>
  <si>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</si>
  <si>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</si>
  <si>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</si>
  <si>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</si>
  <si>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</si>
  <si>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</si>
  <si>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</si>
  <si>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</si>
  <si>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</si>
  <si>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</si>
  <si>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</si>
  <si>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</si>
  <si>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</si>
  <si>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</si>
  <si>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</si>
  <si>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</si>
  <si>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</si>
  <si>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</si>
  <si>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</si>
  <si>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</si>
  <si>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</si>
  <si>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</si>
  <si>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</si>
  <si>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</si>
  <si>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</si>
  <si>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</si>
  <si>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</si>
  <si>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</si>
  <si>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</si>
  <si>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</si>
  <si>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</si>
  <si>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</si>
  <si>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</si>
  <si>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</si>
  <si>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</si>
  <si>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</si>
  <si>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</si>
  <si>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</si>
  <si>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</si>
  <si>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</si>
  <si>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</si>
  <si>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</si>
  <si>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</si>
  <si>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</si>
  <si>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</si>
  <si>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</si>
  <si>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</si>
  <si>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</si>
  <si>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</si>
  <si>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</si>
  <si>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</si>
  <si>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</si>
  <si>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</si>
  <si>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</si>
  <si>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</si>
  <si>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</si>
  <si>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</si>
  <si>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</si>
  <si>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</si>
  <si>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</si>
  <si>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</si>
  <si>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</si>
  <si>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</si>
  <si>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</si>
  <si>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</si>
  <si>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</si>
  <si>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</si>
  <si>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</si>
  <si>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</si>
  <si>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</si>
  <si>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</si>
  <si>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</si>
  <si>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</si>
  <si>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</si>
  <si>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</si>
  <si>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</si>
  <si>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</si>
  <si>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</si>
  <si>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</si>
  <si>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</si>
  <si>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</si>
  <si>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</si>
  <si>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</si>
  <si>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</si>
  <si>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</si>
  <si>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</si>
  <si>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</si>
  <si>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</si>
  <si>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</si>
  <si>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</si>
  <si>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</si>
  <si>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</si>
  <si>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</si>
  <si>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</si>
  <si>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</si>
  <si>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</si>
  <si>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</si>
  <si>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</si>
  <si>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</si>
  <si>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</si>
  <si>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</si>
  <si>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</si>
  <si>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</si>
  <si>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</si>
  <si>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</si>
  <si>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</si>
  <si>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</si>
  <si>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</si>
  <si>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</si>
  <si>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</si>
  <si>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</si>
  <si>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</si>
  <si>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</si>
  <si>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</si>
  <si>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</si>
  <si>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</si>
  <si>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</si>
  <si>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</si>
  <si>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</si>
  <si>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</si>
  <si>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</si>
  <si>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</si>
  <si>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</si>
  <si>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</si>
  <si>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</si>
  <si>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</si>
  <si>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</si>
  <si>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</si>
  <si>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</si>
  <si>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</si>
  <si>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</si>
  <si>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</si>
  <si>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</si>
  <si>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</si>
  <si>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</si>
  <si>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</si>
  <si>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</si>
  <si>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</si>
  <si>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</si>
  <si>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</si>
  <si>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</si>
  <si>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</si>
  <si>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</si>
  <si>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</si>
  <si>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</si>
  <si>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</si>
  <si>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</si>
  <si>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</si>
  <si>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</si>
  <si>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</si>
  <si>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</si>
  <si>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</si>
  <si>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</si>
  <si>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</si>
  <si>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</si>
  <si>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</si>
  <si>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</si>
  <si>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</si>
  <si>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</si>
  <si>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</si>
  <si>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</si>
  <si>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</si>
  <si>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</si>
  <si>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</si>
  <si>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</si>
  <si>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</si>
  <si>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</si>
  <si>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</si>
  <si>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</si>
  <si>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</si>
  <si>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</si>
  <si>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</si>
  <si>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</si>
  <si>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</si>
  <si>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</si>
  <si>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</si>
  <si>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</si>
  <si>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</si>
  <si>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</si>
  <si>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</si>
  <si>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</si>
  <si>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</si>
  <si>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</si>
  <si>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</si>
  <si>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</si>
  <si>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</si>
  <si>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</si>
  <si>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</si>
  <si>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</si>
  <si>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</si>
  <si>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</si>
  <si>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</si>
  <si>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</si>
  <si>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</si>
  <si>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</si>
  <si>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</si>
  <si>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</si>
  <si>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</si>
  <si>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</si>
  <si>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</si>
  <si>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</si>
  <si>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</si>
  <si>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</si>
  <si>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</si>
  <si>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</si>
  <si>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</si>
  <si>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</si>
  <si>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</si>
  <si>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</si>
  <si>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</si>
  <si>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</si>
  <si>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</si>
  <si>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</si>
  <si>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</si>
  <si>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</si>
  <si>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</si>
  <si>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</si>
  <si>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</si>
  <si>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</si>
  <si>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</si>
  <si>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</si>
  <si>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</si>
  <si>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</si>
  <si>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</si>
  <si>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</si>
  <si>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</si>
  <si>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</si>
  <si>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</si>
  <si>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</si>
  <si>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</si>
  <si>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</si>
  <si>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</si>
  <si>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</si>
  <si>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</si>
  <si>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</si>
  <si>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</si>
  <si>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</si>
  <si>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</si>
  <si>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</si>
  <si>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</si>
  <si>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</si>
  <si>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</si>
  <si>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</si>
  <si>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</si>
  <si>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</si>
  <si>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</si>
  <si>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</si>
  <si>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</si>
  <si>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</si>
  <si>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</si>
  <si>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</si>
  <si>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</si>
  <si>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</si>
  <si>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</si>
  <si>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</si>
  <si>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</si>
  <si>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</si>
  <si>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</si>
  <si>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</si>
  <si>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</si>
  <si>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</si>
  <si>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</si>
  <si>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</si>
  <si>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</si>
  <si>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</si>
  <si>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</si>
  <si>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</si>
  <si>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</si>
  <si>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</si>
  <si>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</si>
  <si>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</si>
  <si>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</si>
  <si>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</si>
  <si>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</si>
  <si>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</si>
  <si>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</si>
  <si>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</si>
  <si>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</si>
  <si>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</si>
  <si>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</si>
  <si>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</si>
  <si>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</si>
  <si>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</si>
  <si>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</si>
  <si>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</si>
  <si>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</si>
  <si>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</si>
  <si>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</si>
  <si>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</si>
  <si>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</si>
  <si>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</si>
  <si>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</si>
  <si>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</si>
  <si>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</si>
  <si>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</si>
  <si>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</si>
  <si>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</si>
  <si>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</si>
  <si>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</si>
  <si>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</si>
  <si>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</si>
  <si>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</si>
  <si>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</si>
  <si>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</si>
  <si>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</si>
  <si>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</si>
  <si>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</si>
  <si>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</si>
  <si>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</si>
  <si>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</si>
  <si>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</si>
  <si>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</si>
  <si>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</si>
  <si>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</si>
  <si>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</si>
  <si>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</si>
  <si>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</si>
  <si>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</si>
  <si>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</si>
  <si>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</si>
  <si>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</si>
  <si>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</si>
  <si>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</si>
  <si>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</si>
  <si>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</si>
  <si>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</si>
  <si>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</si>
  <si>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</si>
  <si>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</si>
  <si>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</si>
  <si>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</si>
  <si>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</si>
  <si>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</si>
  <si>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</si>
  <si>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</si>
  <si>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</si>
  <si>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</si>
  <si>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</si>
  <si>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</si>
  <si>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</si>
  <si>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</si>
  <si>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</si>
  <si>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</si>
  <si>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</si>
  <si>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</si>
  <si>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</si>
  <si>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</si>
  <si>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</si>
  <si>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</si>
  <si>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</si>
  <si>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</si>
  <si>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</si>
  <si>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</si>
  <si>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</si>
  <si>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</si>
  <si>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</si>
  <si>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</si>
  <si>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</si>
  <si>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</si>
  <si>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</si>
  <si>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</si>
  <si>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</si>
  <si>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</si>
  <si>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</si>
  <si>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</si>
  <si>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</si>
  <si>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</si>
  <si>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</si>
  <si>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</si>
  <si>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</si>
  <si>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</si>
  <si>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</si>
  <si>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</si>
  <si>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</si>
  <si>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</si>
  <si>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</si>
  <si>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</si>
  <si>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</si>
  <si>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</si>
  <si>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</si>
  <si>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</si>
  <si>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</si>
  <si>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</si>
  <si>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</si>
  <si>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</si>
  <si>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</si>
  <si>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</si>
  <si>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</si>
  <si>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</si>
  <si>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</si>
  <si>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</si>
  <si>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</si>
  <si>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</si>
  <si>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</si>
  <si>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</si>
  <si>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</si>
  <si>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</si>
  <si>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</si>
  <si>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</si>
  <si>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</si>
  <si>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</si>
  <si>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</si>
  <si>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</si>
  <si>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</si>
  <si>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</si>
  <si>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</si>
  <si>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</si>
  <si>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</si>
  <si>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</si>
  <si>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</si>
  <si>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</si>
  <si>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</si>
  <si>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</si>
  <si>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</si>
  <si>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</si>
  <si>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</si>
  <si>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</si>
  <si>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</si>
  <si>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</si>
  <si>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</si>
  <si>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</si>
  <si>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</si>
  <si>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</si>
  <si>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</si>
  <si>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</si>
  <si>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</si>
  <si>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</si>
  <si>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</si>
  <si>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</si>
  <si>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</si>
  <si>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</si>
  <si>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</si>
  <si>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</si>
  <si>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</si>
  <si>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</si>
  <si>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</si>
  <si>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</si>
  <si>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</si>
  <si>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</si>
  <si>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</si>
  <si>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</si>
  <si>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</si>
  <si>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</si>
  <si>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</si>
  <si>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</si>
  <si>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</si>
  <si>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</si>
  <si>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</si>
  <si>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</si>
  <si>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</si>
  <si>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</si>
  <si>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</si>
  <si>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</si>
  <si>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</si>
  <si>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</si>
  <si>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</si>
  <si>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</si>
  <si>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</si>
  <si>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</si>
  <si>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</si>
  <si>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</si>
  <si>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</si>
  <si>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</si>
  <si>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</si>
  <si>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</si>
  <si>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</si>
  <si>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</si>
  <si>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</si>
  <si>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</si>
  <si>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</si>
  <si>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</si>
  <si>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</si>
  <si>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</si>
  <si>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</si>
  <si>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</si>
  <si>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</si>
  <si>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</si>
  <si>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</si>
  <si>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</si>
  <si>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</si>
  <si>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</si>
  <si>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</si>
  <si>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</si>
  <si>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</si>
  <si>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</si>
  <si>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</si>
  <si>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</si>
  <si>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</si>
  <si>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</si>
  <si>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</si>
  <si>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</si>
  <si>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</si>
  <si>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</si>
  <si>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</si>
  <si>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</si>
  <si>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</si>
  <si>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</si>
  <si>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</si>
  <si>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</si>
  <si>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</si>
  <si>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</si>
  <si>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</si>
  <si>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</si>
  <si>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</si>
  <si>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</si>
  <si>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</si>
  <si>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</si>
  <si>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</si>
  <si>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</si>
  <si>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</si>
  <si>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</si>
  <si>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</si>
  <si>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</si>
  <si>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</si>
  <si>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</si>
  <si>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</si>
  <si>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</si>
  <si>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</si>
  <si>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</si>
  <si>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</si>
  <si>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</si>
  <si>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</si>
  <si>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</si>
  <si>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</si>
  <si>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</si>
  <si>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</si>
  <si>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</si>
  <si>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</si>
  <si>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</si>
  <si>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</si>
  <si>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</si>
  <si>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</si>
  <si>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</si>
  <si>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</si>
  <si>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</si>
  <si>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</si>
  <si>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</si>
  <si>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</si>
  <si>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</si>
  <si>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</si>
  <si>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</si>
  <si>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</si>
  <si>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</si>
  <si>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</si>
  <si>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</si>
  <si>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</si>
  <si>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</si>
  <si>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</si>
  <si>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</si>
  <si>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</si>
  <si>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</si>
  <si>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</si>
  <si>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</si>
  <si>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</si>
  <si>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</si>
  <si>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</si>
  <si>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</si>
  <si>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</si>
  <si>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</si>
  <si>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</si>
  <si>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</si>
  <si>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</si>
  <si>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</si>
  <si>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</si>
  <si>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</si>
  <si>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</si>
  <si>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</si>
  <si>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</si>
  <si>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</si>
  <si>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</si>
  <si>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</si>
  <si>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</si>
  <si>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</si>
  <si>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</si>
  <si>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</si>
  <si>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</si>
  <si>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</si>
  <si>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</si>
  <si>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</si>
  <si>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</si>
  <si>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</si>
  <si>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</si>
  <si>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</si>
  <si>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</si>
  <si>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</si>
  <si>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</si>
  <si>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</si>
  <si>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</si>
  <si>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</si>
  <si>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</si>
  <si>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</si>
  <si>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</si>
  <si>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</si>
  <si>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</si>
  <si>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</si>
  <si>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</si>
  <si>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</si>
  <si>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</si>
  <si>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</si>
  <si>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</si>
  <si>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</si>
  <si>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</si>
  <si>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</si>
  <si>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</si>
  <si>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</si>
  <si>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</si>
  <si>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</si>
  <si>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</si>
  <si>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</si>
  <si>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</si>
  <si>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</si>
  <si>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</si>
  <si>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</si>
  <si>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</si>
  <si>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</si>
  <si>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</si>
  <si>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</si>
  <si>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</si>
  <si>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</si>
  <si>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</si>
  <si>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</si>
  <si>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</si>
  <si>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</si>
  <si>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</si>
  <si>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</si>
  <si>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</si>
  <si>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</si>
  <si>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</si>
  <si>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</si>
  <si>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</si>
  <si>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</si>
  <si>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</si>
  <si>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</si>
  <si>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</si>
  <si>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</si>
  <si>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</si>
  <si>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</si>
  <si>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</si>
  <si>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</si>
  <si>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</si>
  <si>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</si>
  <si>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</si>
  <si>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</si>
  <si>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</si>
  <si>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</si>
  <si>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</si>
  <si>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</si>
  <si>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</si>
  <si>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</si>
  <si>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</si>
  <si>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</si>
  <si>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</si>
  <si>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</si>
  <si>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</si>
  <si>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</si>
  <si>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</si>
  <si>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</si>
  <si>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</si>
  <si>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</si>
  <si>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</si>
  <si>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</si>
  <si>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</si>
  <si>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</si>
  <si>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</si>
  <si>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</si>
  <si>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</si>
  <si>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</si>
  <si>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</si>
  <si>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</si>
  <si>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</si>
  <si>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</si>
  <si>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</si>
  <si>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</si>
  <si>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</si>
  <si>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</si>
  <si>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</si>
  <si>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</si>
  <si>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</si>
  <si>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</si>
  <si>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</si>
  <si>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</si>
  <si>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</si>
  <si>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</si>
  <si>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</si>
  <si>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</si>
  <si>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</si>
  <si>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</si>
  <si>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</si>
  <si>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</si>
  <si>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</si>
  <si>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</si>
  <si>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</si>
  <si>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</si>
  <si>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</si>
  <si>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</si>
  <si>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</si>
  <si>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</si>
  <si>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</si>
  <si>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</si>
  <si>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</si>
  <si>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</si>
  <si>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</si>
  <si>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</si>
  <si>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</si>
  <si>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</si>
  <si>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</si>
  <si>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</si>
  <si>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</si>
  <si>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</si>
  <si>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</si>
  <si>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</si>
  <si>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</si>
  <si>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</si>
  <si>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</si>
  <si>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</si>
  <si>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</si>
  <si>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</si>
  <si>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</si>
  <si>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</si>
  <si>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</si>
  <si>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</si>
  <si>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</si>
  <si>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</si>
  <si>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</si>
  <si>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</si>
  <si>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</si>
  <si>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</si>
  <si>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</si>
  <si>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</si>
  <si>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</si>
  <si>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</si>
  <si>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</si>
  <si>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</si>
  <si>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</si>
  <si>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</si>
  <si>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</si>
  <si>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</si>
  <si>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</si>
  <si>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</si>
  <si>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</si>
  <si>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</si>
  <si>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</si>
  <si>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</si>
  <si>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</si>
  <si>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</si>
  <si>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</si>
  <si>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</si>
  <si>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</si>
  <si>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</si>
  <si>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</si>
  <si>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</si>
  <si>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</si>
  <si>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</si>
  <si>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</si>
  <si>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</si>
  <si>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</si>
  <si>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</si>
  <si>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</si>
  <si>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</si>
  <si>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</si>
  <si>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</si>
  <si>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</si>
  <si>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</si>
  <si>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</si>
  <si>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</si>
  <si>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</si>
  <si>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</si>
  <si>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</si>
  <si>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</si>
  <si>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</si>
  <si>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</si>
  <si>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</si>
  <si>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</si>
  <si>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</si>
  <si>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</si>
  <si>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</si>
  <si>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</si>
  <si>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</si>
  <si>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</si>
  <si>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</si>
  <si>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</si>
  <si>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</si>
  <si>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</si>
  <si>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</si>
  <si>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</si>
  <si>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</si>
  <si>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</si>
  <si>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</si>
  <si>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</si>
  <si>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</si>
  <si>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</si>
  <si>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</si>
  <si>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</si>
  <si>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</si>
  <si>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</si>
  <si>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</si>
  <si>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</si>
  <si>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</si>
  <si>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</si>
  <si>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</si>
  <si>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</si>
  <si>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</si>
  <si>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</si>
  <si>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</si>
  <si>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</si>
  <si>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</si>
  <si>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</si>
  <si>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</si>
  <si>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</si>
  <si>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</si>
  <si>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</si>
  <si>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</si>
  <si>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</si>
  <si>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</si>
  <si>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</si>
  <si>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</si>
  <si>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</si>
  <si>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</si>
  <si>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</si>
  <si>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</si>
  <si>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</si>
  <si>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</si>
  <si>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</si>
  <si>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</si>
  <si>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</si>
  <si>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</si>
  <si>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</si>
  <si>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</si>
  <si>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</si>
  <si>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</si>
  <si>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</si>
  <si>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</si>
  <si>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</si>
  <si>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</si>
  <si>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</si>
  <si>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</si>
  <si>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</si>
  <si>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</si>
  <si>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</si>
  <si>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</si>
  <si>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</si>
  <si>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</si>
  <si>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</si>
  <si>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</si>
  <si>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</si>
  <si>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</si>
  <si>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</si>
  <si>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</si>
  <si>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</si>
  <si>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</si>
  <si>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</si>
  <si>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</si>
  <si>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</si>
  <si>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</si>
  <si>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</si>
  <si>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</si>
  <si>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</si>
  <si>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</si>
  <si>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</si>
  <si>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</si>
  <si>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</si>
  <si>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</si>
  <si>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</si>
  <si>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</si>
  <si>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</si>
  <si>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</si>
  <si>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</si>
  <si>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</si>
  <si>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</si>
  <si>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</si>
  <si>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</si>
  <si>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</si>
  <si>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</si>
  <si>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</si>
  <si>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</si>
  <si>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</si>
  <si>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</si>
  <si>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</si>
  <si>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</si>
  <si>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</si>
  <si>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</si>
  <si>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</si>
  <si>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</si>
  <si>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</si>
  <si>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</si>
  <si>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</si>
  <si>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</si>
  <si>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</si>
  <si>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</si>
  <si>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</si>
  <si>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</si>
  <si>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</si>
  <si>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</si>
  <si>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</si>
  <si>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</si>
  <si>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</si>
  <si>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</si>
  <si>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</si>
  <si>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</si>
  <si>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</si>
  <si>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</si>
  <si>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</si>
  <si>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</si>
  <si>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</si>
  <si>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</si>
  <si>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</si>
  <si>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</si>
  <si>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</si>
  <si>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</si>
  <si>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</si>
  <si>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</si>
  <si>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</si>
  <si>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</si>
  <si>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</si>
  <si>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</si>
  <si>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</si>
  <si>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</si>
  <si>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</si>
  <si>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</si>
  <si>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</si>
  <si>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</si>
  <si>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</si>
  <si>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</si>
  <si>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</si>
  <si>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</si>
  <si>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</si>
  <si>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</si>
  <si>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</si>
  <si>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</si>
  <si>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</si>
  <si>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</si>
  <si>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</si>
  <si>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</si>
  <si>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</si>
  <si>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</si>
  <si>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</si>
  <si>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</si>
  <si>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</si>
  <si>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</si>
  <si>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</si>
  <si>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</si>
  <si>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</si>
  <si>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</si>
  <si>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</si>
  <si>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</si>
  <si>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</si>
  <si>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</si>
  <si>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</si>
  <si>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</si>
  <si>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</si>
  <si>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</si>
  <si>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</si>
  <si>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</si>
  <si>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</si>
  <si>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</si>
  <si>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</si>
  <si>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</si>
  <si>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</si>
  <si>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</si>
  <si>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</si>
  <si>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</si>
  <si>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</si>
  <si>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</si>
  <si>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</si>
  <si>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</si>
  <si>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</si>
  <si>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</si>
  <si>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</si>
  <si>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</si>
  <si>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</si>
  <si>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</si>
  <si>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</si>
  <si>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</si>
  <si>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</si>
  <si>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</si>
  <si>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</si>
  <si>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</si>
  <si>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</si>
  <si>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</si>
  <si>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</si>
  <si>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</si>
  <si>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</si>
  <si>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</si>
  <si>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</si>
  <si>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</si>
  <si>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</si>
  <si>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</si>
  <si>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</si>
  <si>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</si>
  <si>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</si>
  <si>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</si>
  <si>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</si>
  <si>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</si>
  <si>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</si>
  <si>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</si>
  <si>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</si>
  <si>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</si>
  <si>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</si>
  <si>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</si>
  <si>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</si>
  <si>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</si>
  <si>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</si>
  <si>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</si>
  <si>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</si>
  <si>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</si>
  <si>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</si>
  <si>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</si>
  <si>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</si>
  <si>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</si>
  <si>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</si>
  <si>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</si>
  <si>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</si>
  <si>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</si>
  <si>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</si>
  <si>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</si>
  <si>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</si>
  <si>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</si>
  <si>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</si>
  <si>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</si>
  <si>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</si>
  <si>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</si>
  <si>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</si>
  <si>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</si>
  <si>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</si>
  <si>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</si>
  <si>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</si>
  <si>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</si>
  <si>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</si>
  <si>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</si>
  <si>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</si>
  <si>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</si>
  <si>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</si>
  <si>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</si>
  <si>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</si>
  <si>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</si>
  <si>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</si>
  <si>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</si>
  <si>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</si>
  <si>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</si>
  <si>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</si>
  <si>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</si>
  <si>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</si>
  <si>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</si>
  <si>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</si>
  <si>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</si>
  <si>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</si>
  <si>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</si>
  <si>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</si>
  <si>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</si>
  <si>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</si>
  <si>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</si>
  <si>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</si>
  <si>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</si>
  <si>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</si>
  <si>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</si>
  <si>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</si>
  <si>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</si>
  <si>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</si>
  <si>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</si>
  <si>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</si>
  <si>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</si>
  <si>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</si>
  <si>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</si>
  <si>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</si>
  <si>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</si>
  <si>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</si>
  <si>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</si>
  <si>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</si>
  <si>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</si>
  <si>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</si>
  <si>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</si>
  <si>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</si>
  <si>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</si>
  <si>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</si>
  <si>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</si>
  <si>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</si>
  <si>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</si>
  <si>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</si>
  <si>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</si>
  <si>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</si>
  <si>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</si>
  <si>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</si>
  <si>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</si>
  <si>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</si>
  <si>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</si>
  <si>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</si>
  <si>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</si>
  <si>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</si>
  <si>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</si>
  <si>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</si>
  <si>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</si>
  <si>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</si>
  <si>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</si>
  <si>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</si>
  <si>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</si>
  <si>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</si>
  <si>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</si>
  <si>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</si>
  <si>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</si>
  <si>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</si>
  <si>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</si>
  <si>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</si>
  <si>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</si>
  <si>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</si>
  <si>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</si>
  <si>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</si>
  <si>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</si>
  <si>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</si>
  <si>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</si>
  <si>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</si>
  <si>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</si>
  <si>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</si>
  <si>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</si>
  <si>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</si>
  <si>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</si>
  <si>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</si>
  <si>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</si>
  <si>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</si>
  <si>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</si>
  <si>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</si>
  <si>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</si>
  <si>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</si>
  <si>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</si>
  <si>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</si>
  <si>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</si>
  <si>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</si>
  <si>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</si>
  <si>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</si>
  <si>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</si>
  <si>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</si>
  <si>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</si>
  <si>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</si>
  <si>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</si>
  <si>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</si>
  <si>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</si>
  <si>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</si>
  <si>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</si>
  <si>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</si>
  <si>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</si>
  <si>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</si>
  <si>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</si>
  <si>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</si>
  <si>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</si>
  <si>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</si>
  <si>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</si>
  <si>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</si>
  <si>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</si>
  <si>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</si>
  <si>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</si>
  <si>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</si>
  <si>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</si>
  <si>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</si>
  <si>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</si>
  <si>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</si>
  <si>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</si>
  <si>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</si>
  <si>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</si>
  <si>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</si>
  <si>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</si>
  <si>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</si>
  <si>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</si>
  <si>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</si>
  <si>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</si>
  <si>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</si>
  <si>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</si>
  <si>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</si>
  <si>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</si>
  <si>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</si>
  <si>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</si>
  <si>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</si>
  <si>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</si>
  <si>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</si>
  <si>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</si>
  <si>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</si>
  <si>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</si>
  <si>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</si>
  <si>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</si>
  <si>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</si>
  <si>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</si>
  <si>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</si>
  <si>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</si>
  <si>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</si>
  <si>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</si>
  <si>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</si>
  <si>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</si>
  <si>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</si>
  <si>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</si>
  <si>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</si>
  <si>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</si>
  <si>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</si>
  <si>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</si>
  <si>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</si>
  <si>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</si>
  <si>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</si>
  <si>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</si>
  <si>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</si>
  <si>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</si>
  <si>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</si>
  <si>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</si>
  <si>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</si>
  <si>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</si>
  <si>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</si>
  <si>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</si>
  <si>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</si>
  <si>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</si>
  <si>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</si>
  <si>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</si>
  <si>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</si>
  <si>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</si>
  <si>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</si>
  <si>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</si>
  <si>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</si>
  <si>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</si>
  <si>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</si>
  <si>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</si>
  <si>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</si>
  <si>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</si>
  <si>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</si>
  <si>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</si>
  <si>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</si>
  <si>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</si>
  <si>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</si>
  <si>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</si>
  <si>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</si>
  <si>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</si>
  <si>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</si>
  <si>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</si>
  <si>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</si>
  <si>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</si>
  <si>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</si>
  <si>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</si>
  <si>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</si>
  <si>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</si>
  <si>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</si>
  <si>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</si>
  <si>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</si>
  <si>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</si>
  <si>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</si>
  <si>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</si>
  <si>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</si>
  <si>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</si>
  <si>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</si>
  <si>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</si>
  <si>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</si>
  <si>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</si>
  <si>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</si>
  <si>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</si>
  <si>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</si>
  <si>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</si>
  <si>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</si>
  <si>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</si>
  <si>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</si>
  <si>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</si>
  <si>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</si>
  <si>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</si>
  <si>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</si>
  <si>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</si>
  <si>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</si>
  <si>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</si>
  <si>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</si>
  <si>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</si>
  <si>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</si>
  <si>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</si>
  <si>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</si>
  <si>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</si>
  <si>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</si>
  <si>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</si>
  <si>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</si>
  <si>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</si>
  <si>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</si>
  <si>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</si>
  <si>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</si>
  <si>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</si>
  <si>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</si>
  <si>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</si>
  <si>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</si>
  <si>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</si>
  <si>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</si>
  <si>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</si>
  <si>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</si>
  <si>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</si>
  <si>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</si>
  <si>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</si>
  <si>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</si>
  <si>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</si>
  <si>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</si>
  <si>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</si>
  <si>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</si>
  <si>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</si>
  <si>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</si>
  <si>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</si>
  <si>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</si>
  <si>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</si>
  <si>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</si>
  <si>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</si>
  <si>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</si>
  <si>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</si>
  <si>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</si>
  <si>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</si>
  <si>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</si>
  <si>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</si>
  <si>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</si>
  <si>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</si>
  <si>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</si>
  <si>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</si>
  <si>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</si>
  <si>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</si>
  <si>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</si>
  <si>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</si>
  <si>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</si>
  <si>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</si>
  <si>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</si>
  <si>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</si>
  <si>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</si>
  <si>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</si>
  <si>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</si>
  <si>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</si>
  <si>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</si>
  <si>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</si>
  <si>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</si>
  <si>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</si>
  <si>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</si>
  <si>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</si>
  <si>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</si>
  <si>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</si>
  <si>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</si>
  <si>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</si>
  <si>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</si>
  <si>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</si>
  <si>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</si>
  <si>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</si>
  <si>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</si>
  <si>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</si>
  <si>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</si>
  <si>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</si>
  <si>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</si>
  <si>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</si>
  <si>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</si>
  <si>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</si>
  <si>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</si>
  <si>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</si>
  <si>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</si>
  <si>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</si>
  <si>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</si>
  <si>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</si>
  <si>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</si>
  <si>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</si>
  <si>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</si>
  <si>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</si>
  <si>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</si>
  <si>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</si>
  <si>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</si>
  <si>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</si>
  <si>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</si>
  <si>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</si>
  <si>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</si>
  <si>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</si>
  <si>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</si>
  <si>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</si>
  <si>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</si>
  <si>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</si>
  <si>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</si>
  <si>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</si>
  <si>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</si>
  <si>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</si>
  <si>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</si>
  <si>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</si>
  <si>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</si>
  <si>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</si>
  <si>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</si>
  <si>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</si>
  <si>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</si>
  <si>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</si>
  <si>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</si>
  <si>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</si>
  <si>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</si>
  <si>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</si>
  <si>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</si>
  <si>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</si>
  <si>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</si>
  <si>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</si>
  <si>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</si>
  <si>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</si>
  <si>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</si>
  <si>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</si>
  <si>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</si>
  <si>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</si>
  <si>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</si>
  <si>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</si>
  <si>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</si>
  <si>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</si>
  <si>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</si>
  <si>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</si>
  <si>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</si>
  <si>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</si>
  <si>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</si>
  <si>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</si>
  <si>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</si>
  <si>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</si>
  <si>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</si>
  <si>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</si>
  <si>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</si>
  <si>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</si>
  <si>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</si>
  <si>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</si>
  <si>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</si>
  <si>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</si>
  <si>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</si>
  <si>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</si>
  <si>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</si>
  <si>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</si>
  <si>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</si>
  <si>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</si>
  <si>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</si>
  <si>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</si>
  <si>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</si>
  <si>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</si>
  <si>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</si>
  <si>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</si>
  <si>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</si>
  <si>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</si>
  <si>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</si>
  <si>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</si>
  <si>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</si>
  <si>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</si>
  <si>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</si>
  <si>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</si>
  <si>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</si>
  <si>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</si>
  <si>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</si>
  <si>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</si>
  <si>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</si>
  <si>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</si>
  <si>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</si>
  <si>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</si>
  <si>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</si>
  <si>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</si>
  <si>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</si>
  <si>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</si>
  <si>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</si>
  <si>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</si>
  <si>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</si>
  <si>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</si>
  <si>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</si>
  <si>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</si>
  <si>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</si>
  <si>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</si>
  <si>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</si>
  <si>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</si>
  <si>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</si>
  <si>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</si>
  <si>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</si>
  <si>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</si>
  <si>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</si>
  <si>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</si>
  <si>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</si>
  <si>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</si>
  <si>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</si>
  <si>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</si>
  <si>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</si>
  <si>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</si>
  <si>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</si>
  <si>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</si>
  <si>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</si>
  <si>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</si>
  <si>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</si>
  <si>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</si>
  <si>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</si>
  <si>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</si>
  <si>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</si>
  <si>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</si>
  <si>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</si>
  <si>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</si>
  <si>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</si>
  <si>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</si>
  <si>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</si>
  <si>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</si>
  <si>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</si>
  <si>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</si>
  <si>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</si>
  <si>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</si>
  <si>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</si>
  <si>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</si>
  <si>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</si>
  <si>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</si>
  <si>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</si>
  <si>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</si>
  <si>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</si>
  <si>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</si>
  <si>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</si>
  <si>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</si>
  <si>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</si>
  <si>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</si>
  <si>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</si>
  <si>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</si>
  <si>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</si>
  <si>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</si>
  <si>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</si>
  <si>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</si>
  <si>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</si>
  <si>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</si>
  <si>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</si>
  <si>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</si>
  <si>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</si>
  <si>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</si>
  <si>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</si>
  <si>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</si>
  <si>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</si>
  <si>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</si>
  <si>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</si>
  <si>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</si>
  <si>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</si>
  <si>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</si>
  <si>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</si>
  <si>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</si>
  <si>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</si>
  <si>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</si>
  <si>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</si>
  <si>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</si>
  <si>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</si>
  <si>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</si>
  <si>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</si>
  <si>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</si>
  <si>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</si>
  <si>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</si>
  <si>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</si>
  <si>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</si>
  <si>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</si>
  <si>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</si>
  <si>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</si>
  <si>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</si>
  <si>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</si>
  <si>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</si>
  <si>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</si>
  <si>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</si>
  <si>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</si>
  <si>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</si>
  <si>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</si>
  <si>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</si>
  <si>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</si>
  <si>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</si>
  <si>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</si>
  <si>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</si>
  <si>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</si>
  <si>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</si>
  <si>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</si>
  <si>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</si>
  <si>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</si>
  <si>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</si>
  <si>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</si>
  <si>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</si>
  <si>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</si>
  <si>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</si>
  <si>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</si>
  <si>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</si>
  <si>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</si>
  <si>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</si>
  <si>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</si>
  <si>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</si>
  <si>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</si>
  <si>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</si>
  <si>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</si>
  <si>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</si>
  <si>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</si>
  <si>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</si>
  <si>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</si>
  <si>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</si>
  <si>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</si>
  <si>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</si>
  <si>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</si>
  <si>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</si>
  <si>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</si>
  <si>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</si>
  <si>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</si>
  <si>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</si>
  <si>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</si>
  <si>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</si>
  <si>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</si>
  <si>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</si>
  <si>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</si>
  <si>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</si>
  <si>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</si>
  <si>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</si>
  <si>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</si>
  <si>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</si>
  <si>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</si>
  <si>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</si>
  <si>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</si>
  <si>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</si>
  <si>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</si>
  <si>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</si>
  <si>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</si>
  <si>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</si>
  <si>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</si>
  <si>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</si>
  <si>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</si>
  <si>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</si>
  <si>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</si>
  <si>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</si>
  <si>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</si>
  <si>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</si>
  <si>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</si>
  <si>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</si>
  <si>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</si>
  <si>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</si>
  <si>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</si>
  <si>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</si>
  <si>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</si>
  <si>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</si>
  <si>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</si>
  <si>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</si>
  <si>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</si>
  <si>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</si>
  <si>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</si>
  <si>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</si>
  <si>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</si>
  <si>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</si>
  <si>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</si>
  <si>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</si>
  <si>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</si>
  <si>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</si>
  <si>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</si>
  <si>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</si>
  <si>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</si>
  <si>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</si>
  <si>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</si>
  <si>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</si>
  <si>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</si>
  <si>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</si>
  <si>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</si>
  <si>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</si>
  <si>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</si>
  <si>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</si>
  <si>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</si>
  <si>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</si>
  <si>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</si>
  <si>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</si>
  <si>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</si>
  <si>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</si>
  <si>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</si>
  <si>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</si>
  <si>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</si>
  <si>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</si>
  <si>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</si>
  <si>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</si>
  <si>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</si>
  <si>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</si>
  <si>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</si>
  <si>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</si>
  <si>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</si>
  <si>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</si>
  <si>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</si>
  <si>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</si>
  <si>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</si>
  <si>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</si>
  <si>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</si>
  <si>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</si>
  <si>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</si>
  <si>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</si>
  <si>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</si>
  <si>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</si>
  <si>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</si>
  <si>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</si>
  <si>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</si>
  <si>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</si>
  <si>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</si>
  <si>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</si>
  <si>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</si>
  <si>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</si>
  <si>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</si>
  <si>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</si>
  <si>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</si>
  <si>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</si>
  <si>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</si>
  <si>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</si>
  <si>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</si>
  <si>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</si>
  <si>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</si>
  <si>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</si>
  <si>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</si>
  <si>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</si>
  <si>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</si>
  <si>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</si>
  <si>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</si>
  <si>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</si>
  <si>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</si>
  <si>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</si>
  <si>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</si>
  <si>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</si>
  <si>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</si>
  <si>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</si>
  <si>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</si>
  <si>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</si>
  <si>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</si>
  <si>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</si>
  <si>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</si>
  <si>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</si>
  <si>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</si>
  <si>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</si>
  <si>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</si>
  <si>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</si>
  <si>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</si>
  <si>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</si>
  <si>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</si>
  <si>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</si>
  <si>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</si>
  <si>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</si>
  <si>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</si>
  <si>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</si>
  <si>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</si>
  <si>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</si>
  <si>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</si>
  <si>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</si>
  <si>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</si>
  <si>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</si>
  <si>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</si>
  <si>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</si>
  <si>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</si>
  <si>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</si>
  <si>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</si>
  <si>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</si>
  <si>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</si>
  <si>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</si>
  <si>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</si>
  <si>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</si>
  <si>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</si>
  <si>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</si>
  <si>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</si>
  <si>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</si>
  <si>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</si>
  <si>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</si>
  <si>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</si>
  <si>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</si>
  <si>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</si>
  <si>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</si>
  <si>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</si>
  <si>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</si>
  <si>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</si>
  <si>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</si>
  <si>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</si>
  <si>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</si>
  <si>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</si>
  <si>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</si>
  <si>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</si>
  <si>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</si>
  <si>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</si>
  <si>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</si>
  <si>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</si>
  <si>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</si>
  <si>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</si>
  <si>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</si>
  <si>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</si>
  <si>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</si>
  <si>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</si>
  <si>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</si>
  <si>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</si>
  <si>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</si>
  <si>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</si>
  <si>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</si>
  <si>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</si>
  <si>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</si>
  <si>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</si>
  <si>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</si>
  <si>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</si>
  <si>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</si>
  <si>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</si>
  <si>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</si>
  <si>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</si>
  <si>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</si>
  <si>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</si>
  <si>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</si>
  <si>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</si>
  <si>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</si>
  <si>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</si>
  <si>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</si>
  <si>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</si>
  <si>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</si>
  <si>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</si>
  <si>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</si>
  <si>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</si>
  <si>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</si>
  <si>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</si>
  <si>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</si>
  <si>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</si>
  <si>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</si>
  <si>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</si>
  <si>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</si>
  <si>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</si>
  <si>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</si>
  <si>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</si>
  <si>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</si>
  <si>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</si>
  <si>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</si>
  <si>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</si>
  <si>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</si>
  <si>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</si>
  <si>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</si>
  <si>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</si>
  <si>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</si>
  <si>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</si>
  <si>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</si>
  <si>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</si>
  <si>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</si>
  <si>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</si>
  <si>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</si>
  <si>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</si>
  <si>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</si>
  <si>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</si>
  <si>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</si>
  <si>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</si>
  <si>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</si>
  <si>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</si>
  <si>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</si>
  <si>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</si>
  <si>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</si>
  <si>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</si>
  <si>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</si>
  <si>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</si>
  <si>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</si>
  <si>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</si>
  <si>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</si>
  <si>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</si>
  <si>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</si>
  <si>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</si>
  <si>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</si>
  <si>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</si>
  <si>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</si>
  <si>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</si>
  <si>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</si>
  <si>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</si>
  <si>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</si>
  <si>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</si>
  <si>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</si>
  <si>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</si>
  <si>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</si>
  <si>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</si>
  <si>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</si>
  <si>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</si>
  <si>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</si>
  <si>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</si>
  <si>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</si>
  <si>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</si>
  <si>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</si>
  <si>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</si>
  <si>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</si>
  <si>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</si>
  <si>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</si>
  <si>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</si>
  <si>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</si>
  <si>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</si>
  <si>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</si>
  <si>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</si>
  <si>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</si>
  <si>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</si>
  <si>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</si>
  <si>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</si>
  <si>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</si>
  <si>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</si>
  <si>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</si>
  <si>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</si>
  <si>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</si>
  <si>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</si>
  <si>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</si>
  <si>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</si>
  <si>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</si>
  <si>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</si>
  <si>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</si>
  <si>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</si>
  <si>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</si>
  <si>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</si>
  <si>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</si>
  <si>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</si>
  <si>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</si>
  <si>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</si>
  <si>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</si>
  <si>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</si>
  <si>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</si>
  <si>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</si>
  <si>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</si>
  <si>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</si>
  <si>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</si>
  <si>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</si>
  <si>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</si>
  <si>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</si>
  <si>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</si>
  <si>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</si>
  <si>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</si>
  <si>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</si>
  <si>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</si>
  <si>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</si>
  <si>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</si>
  <si>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</si>
  <si>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</si>
  <si>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</si>
  <si>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</si>
  <si>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</si>
  <si>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</si>
  <si>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</si>
  <si>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</si>
  <si>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</si>
  <si>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</si>
  <si>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</si>
  <si>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</si>
  <si>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</si>
  <si>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</si>
  <si>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</si>
  <si>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</si>
  <si>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</si>
  <si>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</si>
  <si>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</si>
  <si>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</si>
  <si>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</si>
  <si>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</si>
  <si>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</si>
  <si>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</si>
  <si>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</si>
  <si>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</si>
  <si>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</si>
  <si>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</si>
  <si>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</si>
  <si>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</si>
  <si>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</si>
  <si>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</si>
  <si>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</si>
  <si>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</si>
  <si>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</si>
  <si>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</si>
  <si>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</si>
  <si>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</si>
  <si>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</si>
  <si>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</si>
  <si>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</si>
  <si>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</si>
  <si>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</si>
  <si>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</si>
  <si>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</si>
  <si>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</si>
  <si>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</si>
  <si>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</si>
  <si>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</si>
  <si>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</si>
  <si>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</si>
  <si>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</si>
  <si>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</si>
  <si>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</si>
  <si>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</si>
  <si>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</si>
  <si>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</si>
  <si>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</si>
  <si>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</si>
  <si>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</si>
  <si>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</si>
  <si>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</si>
  <si>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</si>
  <si>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</si>
  <si>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</si>
  <si>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</si>
  <si>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</si>
  <si>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</si>
  <si>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</si>
  <si>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</si>
  <si>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</si>
  <si>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</si>
  <si>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</si>
  <si>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</si>
  <si>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</si>
  <si>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</si>
  <si>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</si>
  <si>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</si>
  <si>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</si>
  <si>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</si>
  <si>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</si>
  <si>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</si>
  <si>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</si>
  <si>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</si>
  <si>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</si>
  <si>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</si>
  <si>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</si>
  <si>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</si>
  <si>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</si>
  <si>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</si>
  <si>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</si>
  <si>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</si>
  <si>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</si>
  <si>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</si>
  <si>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</si>
  <si>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</si>
  <si>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</si>
  <si>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</si>
  <si>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</si>
  <si>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</si>
  <si>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</si>
  <si>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</si>
  <si>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</si>
  <si>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</si>
  <si>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</si>
  <si>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</si>
  <si>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</si>
  <si>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</si>
  <si>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</si>
  <si>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</si>
  <si>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</si>
  <si>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</si>
  <si>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</si>
  <si>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</si>
  <si>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</si>
  <si>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</si>
  <si>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</si>
  <si>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</si>
  <si>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</si>
  <si>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</si>
  <si>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</si>
  <si>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</si>
  <si>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</si>
  <si>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</si>
  <si>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</si>
  <si>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</si>
  <si>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</si>
  <si>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</si>
  <si>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</si>
  <si>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</si>
  <si>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</si>
  <si>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</si>
  <si>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</si>
  <si>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</si>
  <si>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</si>
  <si>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</si>
  <si>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</si>
  <si>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</si>
  <si>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</si>
  <si>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</si>
  <si>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</si>
  <si>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</si>
  <si>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</si>
  <si>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</si>
  <si>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</si>
  <si>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</si>
  <si>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</si>
  <si>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</si>
  <si>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</si>
  <si>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</si>
  <si>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</si>
  <si>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</si>
  <si>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</si>
  <si>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</si>
  <si>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</si>
  <si>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</si>
  <si>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</si>
  <si>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</si>
  <si>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</si>
  <si>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</si>
  <si>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</si>
  <si>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</si>
  <si>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</si>
  <si>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</si>
  <si>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</si>
  <si>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</si>
  <si>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</si>
  <si>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</si>
  <si>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</si>
  <si>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</si>
  <si>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</si>
  <si>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</si>
  <si>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</si>
  <si>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</si>
  <si>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</si>
  <si>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</si>
  <si>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</si>
  <si>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</si>
  <si>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</si>
  <si>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</si>
  <si>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</si>
  <si>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</si>
  <si>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</si>
  <si>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</si>
  <si>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</si>
  <si>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</si>
  <si>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</si>
  <si>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</si>
  <si>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</si>
  <si>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</si>
  <si>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</si>
  <si>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</si>
  <si>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</si>
  <si>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</si>
  <si>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</si>
  <si>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</si>
  <si>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</si>
  <si>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</si>
  <si>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</si>
  <si>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</si>
  <si>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</si>
  <si>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</si>
  <si>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</si>
  <si>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</si>
  <si>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</si>
  <si>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</si>
  <si>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</si>
  <si>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</si>
  <si>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</si>
  <si>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</si>
  <si>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</si>
  <si>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</si>
  <si>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</si>
  <si>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</si>
  <si>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</si>
  <si>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</si>
  <si>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</si>
  <si>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</si>
  <si>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</si>
  <si>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</si>
  <si>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</si>
  <si>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</si>
  <si>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</si>
  <si>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</si>
  <si>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</si>
  <si>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</si>
  <si>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</si>
  <si>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</si>
  <si>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</si>
  <si>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</si>
  <si>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</si>
  <si>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</si>
  <si>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</si>
  <si>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</si>
  <si>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</si>
  <si>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</si>
  <si>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</si>
  <si>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</si>
  <si>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</si>
  <si>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</si>
  <si>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</si>
  <si>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</si>
  <si>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</si>
  <si>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</si>
  <si>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</si>
  <si>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</si>
  <si>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</si>
  <si>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</si>
  <si>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</si>
  <si>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</si>
  <si>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</si>
  <si>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</si>
  <si>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</si>
  <si>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</si>
  <si>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</si>
  <si>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</si>
  <si>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</si>
  <si>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</si>
  <si>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</si>
  <si>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</si>
  <si>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</si>
  <si>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</si>
  <si>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</si>
  <si>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</si>
  <si>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</si>
  <si>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</si>
  <si>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</si>
  <si>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</si>
  <si>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</si>
  <si>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</si>
  <si>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</si>
  <si>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</si>
  <si>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</si>
  <si>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</si>
  <si>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</si>
  <si>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</si>
  <si>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</si>
  <si>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</si>
  <si>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</si>
  <si>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</si>
  <si>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</si>
  <si>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</si>
  <si>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</si>
  <si>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</si>
  <si>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</si>
  <si>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</si>
  <si>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</si>
  <si>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</si>
  <si>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</si>
  <si>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</si>
  <si>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</si>
  <si>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</si>
  <si>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</si>
  <si>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</si>
  <si>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</si>
  <si>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</si>
  <si>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</si>
  <si>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</si>
  <si>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</si>
  <si>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</si>
  <si>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</si>
  <si>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</si>
  <si>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</si>
  <si>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</si>
  <si>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</si>
  <si>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</si>
  <si>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</si>
  <si>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</si>
  <si>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</si>
  <si>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</si>
  <si>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</si>
  <si>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</si>
  <si>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</si>
  <si>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</si>
  <si>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</si>
  <si>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</si>
  <si>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</si>
  <si>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</si>
  <si>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</si>
  <si>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</si>
  <si>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</si>
  <si>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</si>
  <si>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</si>
  <si>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</si>
  <si>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</si>
  <si>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</si>
  <si>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</si>
  <si>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</si>
  <si>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</si>
  <si>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</si>
  <si>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</si>
  <si>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</si>
  <si>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</si>
  <si>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</si>
  <si>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</si>
  <si>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</si>
  <si>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</si>
  <si>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</si>
  <si>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</si>
  <si>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</si>
  <si>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</si>
  <si>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</si>
  <si>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</si>
  <si>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</si>
  <si>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</si>
  <si>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</si>
  <si>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</si>
  <si>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</si>
  <si>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</si>
  <si>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</si>
  <si>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</si>
  <si>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</si>
  <si>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</si>
  <si>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</si>
  <si>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</si>
  <si>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</si>
  <si>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</si>
  <si>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</si>
  <si>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</si>
  <si>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</si>
  <si>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</si>
  <si>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</si>
  <si>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</si>
  <si>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</si>
  <si>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</si>
  <si>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</si>
  <si>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</si>
  <si>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</si>
  <si>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</si>
  <si>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</si>
  <si>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</si>
  <si>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</si>
  <si>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</si>
  <si>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</si>
  <si>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</si>
  <si>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</si>
  <si>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</si>
  <si>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</si>
  <si>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</si>
  <si>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</si>
  <si>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</si>
  <si>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</si>
  <si>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</si>
  <si>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</si>
  <si>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</si>
  <si>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</si>
  <si>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</si>
  <si>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</si>
  <si>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</si>
  <si>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</si>
  <si>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</si>
  <si>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</si>
  <si>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</si>
  <si>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</si>
  <si>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</si>
  <si>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</si>
  <si>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</si>
  <si>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</si>
  <si>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</si>
  <si>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</si>
  <si>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</si>
  <si>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</si>
  <si>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</si>
  <si>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</si>
  <si>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</si>
  <si>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</si>
  <si>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</si>
  <si>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</si>
  <si>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</si>
  <si>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</si>
  <si>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</si>
  <si>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</si>
  <si>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</si>
  <si>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</si>
  <si>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</si>
  <si>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</si>
  <si>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</si>
  <si>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</si>
  <si>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</si>
  <si>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</si>
  <si>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</si>
  <si>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</si>
  <si>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</si>
  <si>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</si>
  <si>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</si>
  <si>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</si>
  <si>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</si>
  <si>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</si>
  <si>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</si>
  <si>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</si>
  <si>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</si>
  <si>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</si>
  <si>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</si>
  <si>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</si>
  <si>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</si>
  <si>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</si>
  <si>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</si>
  <si>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</si>
  <si>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</si>
  <si>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</si>
  <si>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</si>
  <si>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</si>
  <si>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</si>
  <si>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</si>
  <si>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</si>
  <si>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</si>
  <si>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</si>
  <si>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</si>
  <si>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</si>
  <si>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</si>
  <si>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</si>
  <si>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</si>
  <si>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</si>
  <si>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</si>
  <si>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</si>
  <si>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</si>
  <si>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</si>
  <si>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</si>
  <si>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</si>
  <si>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</si>
  <si>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</si>
  <si>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</si>
  <si>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</si>
  <si>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</si>
  <si>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</si>
  <si>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</si>
  <si>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</si>
  <si>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</si>
  <si>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</si>
  <si>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</si>
  <si>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</si>
  <si>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</si>
  <si>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</si>
  <si>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</si>
  <si>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</si>
  <si>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</si>
  <si>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</si>
  <si>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</si>
  <si>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</si>
  <si>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</si>
  <si>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</si>
  <si>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</si>
  <si>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</si>
  <si>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</si>
  <si>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</si>
  <si>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</si>
  <si>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</si>
  <si>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</si>
  <si>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</si>
  <si>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</si>
  <si>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</si>
  <si>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</si>
  <si>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</si>
  <si>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</si>
  <si>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</si>
  <si>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</si>
  <si>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</si>
  <si>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</si>
  <si>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</si>
  <si>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</si>
  <si>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</si>
  <si>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</si>
  <si>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</si>
  <si>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</si>
  <si>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</si>
  <si>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</si>
  <si>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</si>
  <si>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</si>
  <si>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</si>
  <si>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</si>
  <si>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</si>
  <si>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</si>
  <si>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</si>
  <si>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</si>
  <si>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</si>
  <si>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</si>
  <si>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</si>
  <si>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</si>
  <si>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</si>
  <si>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</si>
  <si>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</si>
  <si>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</si>
  <si>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</si>
  <si>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</si>
  <si>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</si>
  <si>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</si>
  <si>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</si>
  <si>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</si>
  <si>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</si>
  <si>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</si>
  <si>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</si>
  <si>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</si>
  <si>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</si>
  <si>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</si>
  <si>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</si>
  <si>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</si>
  <si>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</si>
  <si>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</si>
  <si>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</si>
  <si>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</si>
  <si>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</si>
  <si>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</si>
  <si>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</si>
  <si>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</si>
  <si>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</si>
  <si>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</si>
  <si>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</si>
  <si>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</si>
  <si>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</si>
  <si>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</si>
  <si>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</si>
  <si>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</si>
  <si>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</si>
  <si>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</si>
  <si>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</si>
  <si>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</si>
  <si>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</si>
  <si>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</si>
  <si>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</si>
  <si>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</si>
  <si>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</si>
  <si>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</si>
  <si>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</si>
  <si>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</si>
  <si>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</si>
  <si>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</si>
  <si>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</si>
  <si>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</si>
  <si>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</si>
  <si>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</si>
  <si>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</si>
  <si>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</si>
  <si>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</si>
  <si>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</si>
  <si>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</si>
  <si>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</si>
  <si>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</si>
  <si>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</si>
  <si>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</si>
  <si>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</si>
  <si>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</si>
  <si>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</si>
  <si>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</si>
  <si>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</si>
  <si>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</si>
  <si>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</si>
  <si>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</si>
  <si>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</si>
  <si>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</si>
  <si>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</si>
  <si>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</si>
  <si>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</si>
  <si>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</si>
  <si>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</si>
  <si>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</si>
  <si>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</si>
  <si>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</si>
  <si>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</si>
  <si>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</si>
  <si>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</si>
  <si>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</si>
  <si>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</si>
  <si>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</si>
  <si>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</si>
  <si>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</si>
  <si>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</si>
  <si>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</si>
  <si>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</si>
  <si>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</si>
  <si>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</si>
  <si>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</si>
  <si>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</si>
  <si>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</si>
  <si>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</si>
  <si>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</si>
  <si>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</si>
  <si>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</si>
  <si>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</si>
  <si>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</si>
  <si>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</si>
  <si>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</si>
  <si>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</si>
  <si>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</si>
  <si>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</si>
  <si>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</si>
  <si>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</si>
  <si>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</si>
  <si>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</si>
  <si>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</si>
  <si>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</si>
  <si>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</si>
  <si>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</si>
  <si>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</si>
  <si>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</si>
  <si>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</si>
  <si>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</si>
  <si>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</si>
  <si>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</si>
  <si>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</si>
  <si>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</si>
  <si>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</si>
  <si>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</si>
  <si>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</si>
  <si>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</si>
  <si>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</si>
  <si>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</si>
  <si>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</si>
  <si>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</si>
  <si>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</si>
  <si>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</si>
  <si>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</si>
  <si>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</si>
  <si>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</si>
  <si>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</si>
  <si>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</si>
  <si>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</si>
  <si>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</si>
  <si>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</si>
  <si>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</si>
  <si>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</si>
  <si>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</si>
  <si>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</si>
  <si>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</si>
  <si>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</si>
  <si>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</si>
  <si>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</si>
  <si>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</si>
  <si>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</si>
  <si>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</si>
  <si>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</si>
  <si>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</si>
  <si>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</si>
  <si>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</si>
  <si>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</si>
  <si>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</si>
  <si>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</si>
  <si>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</si>
  <si>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</si>
  <si>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</si>
  <si>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</si>
  <si>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</si>
  <si>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</si>
  <si>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</si>
  <si>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</si>
  <si>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</si>
  <si>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</si>
  <si>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</si>
  <si>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</si>
  <si>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</si>
  <si>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</si>
  <si>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</si>
  <si>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</si>
  <si>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</si>
  <si>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</si>
  <si>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</si>
  <si>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</si>
  <si>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</si>
  <si>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</si>
  <si>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</si>
  <si>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</si>
  <si>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</si>
  <si>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</si>
  <si>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</si>
  <si>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</si>
  <si>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</si>
  <si>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</si>
  <si>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</si>
  <si>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</si>
  <si>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</si>
  <si>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</si>
  <si>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</si>
  <si>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</si>
  <si>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</si>
  <si>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</si>
  <si>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</si>
  <si>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</si>
  <si>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</si>
  <si>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</si>
  <si>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</si>
  <si>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</si>
  <si>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</si>
  <si>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</si>
  <si>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</si>
  <si>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</si>
  <si>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</si>
  <si>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</si>
  <si>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</si>
  <si>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</si>
  <si>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</si>
  <si>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</si>
  <si>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</si>
  <si>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</si>
  <si>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</si>
  <si>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</si>
  <si>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</si>
  <si>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</si>
  <si>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</si>
  <si>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</si>
  <si>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</si>
  <si>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</si>
  <si>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</si>
  <si>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</si>
  <si>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</si>
  <si>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</si>
  <si>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</si>
  <si>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</si>
  <si>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</si>
  <si>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</si>
  <si>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</si>
  <si>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</si>
  <si>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</si>
  <si>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</si>
  <si>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</si>
  <si>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</si>
  <si>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</si>
  <si>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</si>
  <si>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</si>
  <si>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</si>
  <si>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</si>
  <si>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</si>
  <si>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</si>
  <si>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</si>
  <si>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</si>
  <si>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</si>
  <si>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</si>
  <si>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</si>
  <si>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</si>
  <si>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</si>
  <si>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</si>
  <si>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</si>
  <si>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</si>
  <si>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</si>
  <si>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</si>
  <si>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</si>
  <si>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</si>
  <si>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</si>
  <si>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</si>
  <si>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</si>
  <si>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</si>
  <si>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</si>
  <si>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</si>
  <si>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</si>
  <si>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</si>
  <si>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</si>
  <si>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</si>
  <si>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</si>
  <si>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</si>
  <si>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</si>
  <si>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</si>
  <si>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</si>
  <si>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</si>
  <si>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</si>
  <si>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</si>
  <si>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</si>
  <si>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</si>
  <si>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</si>
  <si>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</si>
  <si>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</si>
  <si>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</si>
  <si>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</si>
  <si>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</si>
  <si>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</si>
  <si>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</si>
  <si>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</si>
  <si>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</si>
  <si>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</si>
  <si>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</si>
  <si>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</si>
  <si>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</si>
  <si>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</si>
  <si>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</si>
  <si>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</si>
  <si>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</si>
  <si>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</si>
  <si>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</si>
  <si>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</si>
  <si>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</si>
  <si>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</si>
  <si>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</si>
  <si>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</si>
  <si>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</si>
  <si>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</si>
  <si>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</si>
  <si>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</si>
  <si>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</si>
  <si>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</si>
  <si>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</si>
  <si>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</si>
  <si>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</si>
  <si>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</si>
  <si>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</si>
  <si>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</si>
  <si>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</si>
  <si>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</si>
  <si>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</si>
  <si>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</si>
  <si>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</si>
  <si>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</si>
  <si>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</si>
  <si>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</si>
  <si>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</si>
  <si>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</si>
  <si>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</si>
  <si>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</si>
  <si>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</si>
  <si>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</si>
  <si>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</si>
  <si>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</si>
  <si>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</si>
  <si>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</si>
  <si>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</si>
  <si>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</si>
  <si>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</si>
  <si>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</si>
  <si>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</si>
  <si>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</si>
  <si>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</si>
  <si>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</si>
  <si>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</si>
  <si>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</si>
  <si>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</si>
  <si>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</si>
  <si>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</si>
  <si>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</si>
  <si>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</si>
  <si>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</si>
  <si>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</si>
  <si>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</si>
  <si>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</si>
  <si>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</si>
  <si>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</si>
  <si>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</si>
  <si>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</si>
  <si>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</si>
  <si>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</si>
  <si>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</si>
  <si>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</si>
  <si>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</si>
  <si>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</si>
  <si>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</si>
  <si>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</si>
  <si>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</si>
  <si>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</si>
  <si>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</si>
  <si>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</si>
  <si>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</si>
  <si>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</si>
  <si>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</si>
  <si>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</si>
  <si>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</si>
  <si>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</si>
  <si>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</si>
  <si>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</si>
  <si>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</si>
  <si>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</si>
  <si>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</si>
  <si>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</si>
  <si>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</si>
  <si>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</si>
  <si>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</si>
  <si>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</si>
  <si>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</si>
  <si>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</si>
  <si>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</si>
  <si>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</si>
  <si>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</si>
  <si>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</si>
  <si>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</si>
  <si>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</si>
  <si>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</si>
  <si>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</si>
  <si>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</si>
  <si>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</si>
  <si>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</si>
  <si>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</si>
  <si>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</si>
  <si>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</si>
  <si>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</si>
  <si>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</si>
  <si>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</si>
  <si>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</si>
  <si>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</si>
  <si>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</si>
  <si>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</si>
  <si>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</si>
  <si>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</si>
  <si>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</si>
  <si>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</si>
  <si>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</si>
  <si>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</si>
  <si>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</si>
  <si>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</si>
  <si>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</si>
  <si>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</si>
  <si>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</si>
  <si>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</si>
  <si>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</si>
  <si>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</si>
  <si>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</si>
  <si>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</si>
  <si>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</si>
  <si>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</si>
  <si>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</si>
  <si>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</si>
  <si>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</si>
  <si>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</si>
  <si>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</si>
  <si>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</si>
  <si>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</si>
  <si>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</si>
  <si>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</si>
  <si>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</si>
  <si>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</si>
  <si>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</si>
  <si>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</si>
  <si>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</si>
  <si>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</si>
  <si>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</si>
  <si>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TI Fluid Systems</t>
  </si>
  <si>
    <t>220607205</t>
  </si>
  <si>
    <t xml:space="preserve">DUNS Number: 220607205 </t>
  </si>
  <si>
    <t>conflictminerals@tifs.com</t>
  </si>
  <si>
    <t>Brian Schantz</t>
  </si>
  <si>
    <t>Director, Global Purchasing</t>
  </si>
  <si>
    <t>1 248-296-8000</t>
  </si>
  <si>
    <t>Minerals included in bill of materials for certain products.</t>
  </si>
  <si>
    <t>Certified Smelters from CFSI List</t>
  </si>
  <si>
    <t>Refer to Smelter List Tab</t>
  </si>
  <si>
    <t>The TI Fluid Systems policy is located in our TI Fluid Systems Supplier Portal and our T&amp;Cs require that suppliers meet all laws, regulations, and customer requirements.</t>
  </si>
  <si>
    <t>www.tifluidsystems.com/supplier-resource-center/#supplier-downloads</t>
  </si>
  <si>
    <t>We require suppliers to fully comply with conflict mineral legislation and report source of conflict minerals.</t>
  </si>
  <si>
    <t>Due Diligence includes survey of all production suppliers and follow up to ensure full compliance/completed CMRT for those with 3TG usage.</t>
  </si>
  <si>
    <t>Follow-ups with select suppliers based on documentation review and risk assessment.</t>
  </si>
  <si>
    <t>Corrective action management includes more detailed review for suppliers with 3TG regarding use of certified smelters.</t>
  </si>
  <si>
    <t>Publicly Owned Company listed on London Stock Exchange (not public company listed in USA, NYSE)</t>
  </si>
  <si>
    <t>CID000291</t>
  </si>
  <si>
    <t>Guangdong Rising Rare Metals-EO Materials Ltd.</t>
  </si>
  <si>
    <t>Eco-System Recycling Co., Ltd.</t>
  </si>
  <si>
    <t>CID000499</t>
  </si>
  <si>
    <t>Fujian Jinxin Tungsten Co., Ltd.</t>
  </si>
  <si>
    <t>CID000760</t>
  </si>
  <si>
    <t>Huichang Jinshunda Tin Co., Ltd.</t>
  </si>
  <si>
    <t>RFH Tantalum Smeltery Co., Ltd./Yanling Jincheng Tantalum &amp; Niobium Co., Ltd.</t>
  </si>
  <si>
    <t/>
  </si>
  <si>
    <t>Hunan</t>
  </si>
  <si>
    <t>Jiangxi</t>
  </si>
  <si>
    <t>Yanshi</t>
  </si>
  <si>
    <t>Fujian</t>
  </si>
  <si>
    <t>Yunnan</t>
  </si>
  <si>
    <t>Hong Kong</t>
  </si>
  <si>
    <t>Nei Mongol</t>
  </si>
  <si>
    <t>Naoshima</t>
  </si>
  <si>
    <t>Asago</t>
  </si>
  <si>
    <t>Ningxia</t>
  </si>
  <si>
    <t>Shandong</t>
  </si>
  <si>
    <t>Henan</t>
  </si>
  <si>
    <t>Japan</t>
  </si>
  <si>
    <t>Germany</t>
  </si>
  <si>
    <t>Uzbekistan</t>
  </si>
  <si>
    <t>Brazil</t>
  </si>
  <si>
    <t>Switzerland</t>
  </si>
  <si>
    <t>Philippines</t>
  </si>
  <si>
    <t>Sweden</t>
  </si>
  <si>
    <t>United States Of America</t>
  </si>
  <si>
    <t>Canada</t>
  </si>
  <si>
    <t>China</t>
  </si>
  <si>
    <t>Italy</t>
  </si>
  <si>
    <t>Indonesia</t>
  </si>
  <si>
    <t>Korea, Republic Of</t>
  </si>
  <si>
    <t>Russian Federation</t>
  </si>
  <si>
    <t>Turkey</t>
  </si>
  <si>
    <t>Kazakhstan</t>
  </si>
  <si>
    <t>Kyrgyzstan</t>
  </si>
  <si>
    <t>Belgium</t>
  </si>
  <si>
    <t>India</t>
  </si>
  <si>
    <t>Mexico</t>
  </si>
  <si>
    <t>Thailand</t>
  </si>
  <si>
    <t>South Africa</t>
  </si>
  <si>
    <t>Taiwan, Province Of China</t>
  </si>
  <si>
    <t>Spain</t>
  </si>
  <si>
    <t>Australia</t>
  </si>
  <si>
    <t>Austria</t>
  </si>
  <si>
    <t>France</t>
  </si>
  <si>
    <t>Viet Nam</t>
  </si>
  <si>
    <t>Estonia</t>
  </si>
  <si>
    <t xml:space="preserve">Dubai </t>
  </si>
  <si>
    <t>Continuing to receive CMRTs from our supply base</t>
  </si>
  <si>
    <t>CID001889</t>
  </si>
  <si>
    <t>Tejing (Vietnam) Tungsten Co., Ltd.</t>
  </si>
  <si>
    <t>Halong City</t>
  </si>
  <si>
    <t>CID002579</t>
  </si>
  <si>
    <t>Hunan Chuangda Vanadium Tungsten Co., Ltd. Wuji</t>
  </si>
  <si>
    <t>CID002849</t>
  </si>
  <si>
    <t>Guanyang Guida Nonferrous Metal Smelting Plant</t>
  </si>
  <si>
    <t>Guanyang</t>
  </si>
  <si>
    <t>Istanbul, Istanbul Province</t>
  </si>
  <si>
    <t>Bünyamin Orhan</t>
  </si>
  <si>
    <t>bunyamin.orhan@atasay.com</t>
  </si>
  <si>
    <t>Turkey, Brazil, Australia, Indonesia, Republic Of Korea, Recycled/Scrap, USA</t>
  </si>
  <si>
    <t>La Caridad, Nacozari, Sonora, Mexico</t>
  </si>
  <si>
    <t>Archibaldo Juan Deneken</t>
  </si>
  <si>
    <t>archibaldo.deneken@mm.gmexico.com</t>
  </si>
  <si>
    <t>Chile, Mexico, China, Japan, Republic Of Korea, Bolivia,  Germany, Recycled/Scrap</t>
  </si>
  <si>
    <t>Kunming, Yunnan, China</t>
  </si>
  <si>
    <t>Chen Yuexiang 陈越翔</t>
  </si>
  <si>
    <t>gsxcb@163.com</t>
  </si>
  <si>
    <t>Canada, China, Chile, Recycled/Scrap, Japan</t>
  </si>
  <si>
    <t>Due diligence results pending</t>
  </si>
  <si>
    <t>Huangshi City, Huabei, China</t>
  </si>
  <si>
    <t>Mr. Tianmu Li (李天沐)</t>
  </si>
  <si>
    <t>452229609@qq.com</t>
  </si>
  <si>
    <t>Singapore, China, USA, Japan, Uzbekistan, United Kingdom, Malaysia, Switzerland, Canada, Belgium, Mexico, South Africa, Australia, Chile</t>
  </si>
  <si>
    <t>Rua do Estanho, 123, Ariquemes, Rondônia, Brasil</t>
  </si>
  <si>
    <t>Firmino Da Silva</t>
  </si>
  <si>
    <t>canal_denuncia@csn.com.br</t>
  </si>
  <si>
    <t>F/5 TRAVEL BUILDING PEASANT ROAD Gansu Lanzhou, Gansu 730000 China</t>
  </si>
  <si>
    <t>Yang Xinjun</t>
  </si>
  <si>
    <t>492801777@qq.com</t>
  </si>
  <si>
    <t>168 State Dale, Zhaoyuan, Shandong Province, Hunan, China</t>
  </si>
  <si>
    <t>Mr. Wu</t>
  </si>
  <si>
    <t>29953643@qq.com</t>
  </si>
  <si>
    <t>China, Recycled/Scrap, Indonesia, Uzbekistan</t>
  </si>
  <si>
    <t>Lushan Street, Fuyang City, Zhejiang Province, China</t>
  </si>
  <si>
    <t>fcjyl@fcjyl.com</t>
  </si>
  <si>
    <t>China, Republic Of Korea, Japan, Recycled/Scrap</t>
  </si>
  <si>
    <t>27/F ,Building 2, Xiangyuzhongyang, No.253, WuYi Road, Changsha, Hunan, China</t>
  </si>
  <si>
    <t>Liu Liling 刘莉玲</t>
  </si>
  <si>
    <t>lesleyliu619@163.com</t>
  </si>
  <si>
    <t>"Guiyang County, Hunan Province, Lu Feng Lei Daling street child Long Industrial Park 
湖南省桂阳县鹿峰街道子龙工业园雷达岭</t>
  </si>
  <si>
    <t>Ms. Tang</t>
  </si>
  <si>
    <t>2508891618@qq.com</t>
  </si>
  <si>
    <t>China, USA, Japan, Rwanda, Chile</t>
  </si>
  <si>
    <t>631-2 Seonggok-dong, Danwon-gu, Ansan-si, Gyeonggi-do 425-833 Korea</t>
  </si>
  <si>
    <t>ByeongHak Choi</t>
  </si>
  <si>
    <t>eun85710@nate.com</t>
  </si>
  <si>
    <t>Canada, China, USA, Japan, Republic Of Korea, Mexico, Australia, Recycled/Scrap, South Africa</t>
  </si>
  <si>
    <t>131 Lenina st  (new name - Uspensky Avenue), Verhnjaja Pyshma city, 
Sverdlovsk region, 624097 Russia</t>
  </si>
  <si>
    <t>u.tukalova@ezocm.ru</t>
  </si>
  <si>
    <t>Canada, Russia, Japan, Australia, Recycled/Scrap</t>
  </si>
  <si>
    <t>010000 Astana, Turan Ave, 37 А, Business Center «Han Shatyr», 12th floor</t>
  </si>
  <si>
    <t>Kantarbekov Erkebulan</t>
  </si>
  <si>
    <t>sales@kazakhmys.kz</t>
  </si>
  <si>
    <t>Kazakhstan, Kyrgyzstan, China, Japan</t>
  </si>
  <si>
    <t>L'Azurde Company for Jewelry Building, Al Masaref Street, Riyadh Industrial Area 2, 41270, Saudi Arabia</t>
  </si>
  <si>
    <t>Kannan Ramaseshan</t>
  </si>
  <si>
    <t>kannan.ramseshan@lazurde.com</t>
  </si>
  <si>
    <t>Saudi Arabia, Canada, Japan, China, Australia, Egypt, Recycled/Scrap</t>
  </si>
  <si>
    <t>MassMutual Tower, 19th Floor, Room 1902, 38 Gloucester Road, Wanchai, Hong Kong</t>
  </si>
  <si>
    <t>Mr. Peng</t>
  </si>
  <si>
    <t>13939009815@139.com</t>
  </si>
  <si>
    <t>Recycled/Scrap, China, Saudi Arabia, China</t>
  </si>
  <si>
    <t>No.2, Gongye Road, Lingbao, Henan, China</t>
  </si>
  <si>
    <t>Ding Xiang 丁 翔</t>
  </si>
  <si>
    <t>tonghui99.99@163.com</t>
  </si>
  <si>
    <t>Recycled/Scrap, China, China</t>
  </si>
  <si>
    <t>No. 44, Qiming Road East, Chenhe District, Luoyang City, Henan Province 471000</t>
  </si>
  <si>
    <t>Lin Haixia 林海霞</t>
  </si>
  <si>
    <t>international@zijinmining.com</t>
  </si>
  <si>
    <t>China, Republic Of Korea, China, Recycled/Scrap, USA</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</si>
  <si>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</si>
  <si>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</si>
  <si>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</si>
  <si>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</si>
  <si>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Shandong Road, Penglai, Yantai, Shandong, China</t>
  </si>
  <si>
    <t>Ms. SU Jia (President)</t>
  </si>
  <si>
    <t>sujia928@126.com</t>
  </si>
  <si>
    <t>China, Recycled/Scrap</t>
  </si>
  <si>
    <t>15 Twelfth Ave. East, P. O. Box 1347, Williston, ND 58802-1347</t>
  </si>
  <si>
    <t>Marc Pane</t>
  </si>
  <si>
    <t>M.Pane@sabinmetalcorp.com</t>
  </si>
  <si>
    <t>Canada, Russia, USA, China, Brazil, Mexico, Portugal, Recycled/Scrap, Thailand</t>
  </si>
  <si>
    <t>20-12, PALYONG-DONG CHANGWON-CITY Gyeongsangnam-do Korea</t>
  </si>
  <si>
    <t>Hee Kim (CEO)</t>
  </si>
  <si>
    <t>samwon9200@nate.com</t>
  </si>
  <si>
    <t>Canada, Sweden, China, Republic Of Korea, Australia, Recycled/Scrap, Indonesia</t>
  </si>
  <si>
    <t>No.3, Yanwei Road, Jincheng Town, Laizhou, Yantai, Shandong, China</t>
  </si>
  <si>
    <t>Mr. Luan (Department Head of Raw Material Dept.)</t>
  </si>
  <si>
    <t>1966lwp@163.com (Mr. Luan)</t>
  </si>
  <si>
    <t>China, Russia, Spain, Indonesia</t>
  </si>
  <si>
    <t>No. 191, Huangjin Road, Wenjiang District, Chengdu City, Sichuan Province 611131</t>
  </si>
  <si>
    <t>Mr. Chen Jie (Deputy Manager)</t>
  </si>
  <si>
    <t>540cj@163.com</t>
  </si>
  <si>
    <t>Russia, China, Recycled/Scrap, USA, Japan, Mexico, China</t>
  </si>
  <si>
    <t>West Changjiang Road, Tongling City, Anhui Province, China, 244001</t>
  </si>
  <si>
    <t>Mr. Wan (万经理)</t>
  </si>
  <si>
    <t>Wan.J@jyqh.com.cn</t>
  </si>
  <si>
    <t>China, Recycled/Scrap, Japan, Germany, Vietnam</t>
  </si>
  <si>
    <t>350 Neilson Street, Onehunga, Auckland 1061, New Zealand</t>
  </si>
  <si>
    <t>Adam van Sambeek (Treasury Manager)</t>
  </si>
  <si>
    <t>adam@morrisandwatson.co.nz</t>
  </si>
  <si>
    <t>New Zealand, USA, Recycled/Scrap, India, Japan</t>
  </si>
  <si>
    <t>Vídeňská 104, 252 42 Vestec, Czech Republic</t>
  </si>
  <si>
    <t>Daniel Chvatal</t>
  </si>
  <si>
    <t>daniel.chvatal@safina.cz</t>
  </si>
  <si>
    <t>Czech Republic, Recycled/Scrap, Boliva</t>
  </si>
  <si>
    <t>Yuexiu District, Guangzhou City, Guangdong Province, 111-115 Siyou new road 2501-05 Wuyang Metro Plaza, 25th floor</t>
  </si>
  <si>
    <t>洪海雄 Haixiong Hong</t>
  </si>
  <si>
    <t>htjk@goldjd.com</t>
  </si>
  <si>
    <t>China, Brazil, Australia, Peru, Japan, Recycled/Scrap, Russia</t>
  </si>
  <si>
    <t>No.1, Tongcheng Ave., Industry City, Gaoan, 330800, China</t>
  </si>
  <si>
    <t>Mr. Chen Yousheng (Vice GM)</t>
  </si>
  <si>
    <t>13979582015@163.com</t>
  </si>
  <si>
    <t>China, USA</t>
  </si>
  <si>
    <t>Nanfeng Xiaozhai Malipo town, Malipo county, Yunnan, China</t>
  </si>
  <si>
    <t>Liu (Eric) Renfeng</t>
  </si>
  <si>
    <t>liu.renfeng@cxtc.com</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</si>
  <si>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</si>
  <si>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399 Kilvert St, Warwick, RI 02886</t>
  </si>
  <si>
    <t>Mike Gervais</t>
  </si>
  <si>
    <t>Mike@geibrefining.com</t>
  </si>
  <si>
    <t>USA, Recycled/Scrap, Indonesia, China, Switzerland</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</si>
  <si>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</si>
  <si>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</si>
  <si>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</si>
  <si>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</si>
  <si>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</si>
  <si>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</si>
  <si>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</si>
  <si>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</si>
  <si>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</si>
  <si>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</si>
  <si>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</si>
  <si>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</si>
  <si>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Rua Curimatã, 2324  Ariquemes-RO Brazil CEP: 76870-229</t>
  </si>
  <si>
    <t>Ivan Cardoso</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</si>
  <si>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</si>
  <si>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</si>
  <si>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No. 1 George Drive, Msasa, Harare, Zimbabwe</t>
  </si>
  <si>
    <t>Fradreck Kunaka (Acting Chief Executive Officer)</t>
  </si>
  <si>
    <t>fkunaka@fpr.co.zw</t>
  </si>
  <si>
    <t>Zimbabwe, USA</t>
  </si>
  <si>
    <t>Shandong, China</t>
  </si>
  <si>
    <t>sd002237@163.com</t>
  </si>
  <si>
    <t>Plot No. 1G, Phase 1, Plot No.393-111, Jumeirah Lakes Towers, P.O. Box 54495
International Airport Business &amp; Logistics Park, Bldg. A5
Abu Dhabi, UAE</t>
  </si>
  <si>
    <t>info@ipmr.com</t>
  </si>
  <si>
    <t>Jumeirah Lakes Towers Almas Tower, Level: 35 D, E, F, G, H P.O.Box: 116858, Sheikh Zayed Road Dubai – U.A.E.</t>
  </si>
  <si>
    <t>Dina Kaloti</t>
  </si>
  <si>
    <t>dina@kalotipm.com</t>
  </si>
  <si>
    <t>United Arab Emirates, Japan</t>
  </si>
  <si>
    <t>Khartoum, Sudan</t>
  </si>
  <si>
    <t>info@minerals.gov.sd</t>
  </si>
  <si>
    <t>China, Sudan</t>
  </si>
  <si>
    <t>Tinh Tuc Town, Nguyen Binh District, Cao Bang Province, VietNam</t>
  </si>
  <si>
    <t>Hoa Pham</t>
  </si>
  <si>
    <t>hoapham86@gmail.com</t>
  </si>
  <si>
    <t xml:space="preserve">Canada, Vietnam, USA, China, Brazil, Chile, Indonesia, Recycled/Scrap, DRC or an adjoining country (Covered Countries), Malaysia, Vietnam, </t>
  </si>
  <si>
    <t>Quy Hop Town, Quy Hop District, Nghe An Province, Viet Nam</t>
  </si>
  <si>
    <t>Nguyen Ngoc Nam</t>
  </si>
  <si>
    <t>namnn.kt@gmail.com</t>
  </si>
  <si>
    <t>178, Binh Thuan Street, 27th neighbourhood, Tan Quang Ward, Tuyen Quang City, Tuyen Quang Province, Vietnam</t>
  </si>
  <si>
    <t>Duong Quoc Hien</t>
  </si>
  <si>
    <t>duonghientqc@yahoo.com</t>
  </si>
  <si>
    <t xml:space="preserve">Vietnam, Indonesia, Vietnam, </t>
  </si>
  <si>
    <t>P.O. Box 3992, Fujairah Free Zone II, Fujairah, UAE</t>
  </si>
  <si>
    <t>info@fujairahgold.com</t>
  </si>
  <si>
    <t>Jacob Jacobstraat 58, Antwerpen 2018, Belgium</t>
  </si>
  <si>
    <t>Riet Vanderschelde</t>
  </si>
  <si>
    <t>riet.vanderschelde@tonygoetz.com</t>
  </si>
  <si>
    <t>Belgium, Vietnam</t>
  </si>
  <si>
    <t>A194 Street, house 1 Industrial Park Astana city, Almaty Region Republic of Kasakhstan (010000, Республика Казахстан г.Астана, р-н Алматы, Индустриальный парк, ул. А194 д.1)</t>
  </si>
  <si>
    <t>Zhanas Muratbek</t>
  </si>
  <si>
    <t>admin@taukenaltyn.kz</t>
  </si>
  <si>
    <t>Austria, Kazakhstan</t>
  </si>
  <si>
    <t>He Yu Village, He Yu Town, Luanchuan County, Luoyang City, Henan Province</t>
  </si>
  <si>
    <t>Yanhua Liu</t>
  </si>
  <si>
    <t>liuyanhua@cn.cmoc.com</t>
  </si>
  <si>
    <t>CHAU QUANG INDUSTRIAL ZONE, CHAU QUANG COMMUNE, QUY HOP DISTRICT, NGHE AN PROVINCE, VIETNAM</t>
  </si>
  <si>
    <t>DZUNG NGUYEN</t>
  </si>
  <si>
    <t>TRUNGDUNG20071986@GMAIL.COM</t>
  </si>
  <si>
    <t xml:space="preserve">Turkey, Vietnam, Brazil, Recycled/Scrap, Vietnam, </t>
  </si>
  <si>
    <t>550 Old Bordentown Road, Fairless Hills, PA 19030</t>
  </si>
  <si>
    <t>Todd Willis, Michael E. Randolph Jr.</t>
  </si>
  <si>
    <t>Twillis@armetals.com (Todd Willis); mrandolph@armetals.com (Michael Randolph)</t>
  </si>
  <si>
    <t>China, Japan, USA, Recycled/Scrap</t>
  </si>
  <si>
    <t>Endereço Estrada dos Marins, s/n, km 3,5 - B. Marins</t>
  </si>
  <si>
    <t>Vinicius Soares Regno</t>
  </si>
  <si>
    <t>vinicius@superligasmetais.com.br</t>
  </si>
  <si>
    <t>Brazil, China</t>
  </si>
  <si>
    <t>Gujarat Hosiery Mill Compound, B/h. Vijay Petrol Pump, Raakhial Road, Ahmedabad - 380 021</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</si>
  <si>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</si>
  <si>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</si>
  <si>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</si>
  <si>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Parwanoo, Himachal Pradesh, India</t>
  </si>
  <si>
    <t>Ameet Guptaa (Partner of Sai Refinery)</t>
  </si>
  <si>
    <t>sairefinery@gmail.com</t>
  </si>
  <si>
    <t>India, Indonesia, Recycled/Scrap</t>
  </si>
  <si>
    <t>Lot 148, Jalan PBR 20, Kawasan Perindustrian Bukit Rambai (Fasa 4A), 75250</t>
  </si>
  <si>
    <t>Miss Low (Administration Manager)</t>
  </si>
  <si>
    <t>low@modeltech.com.my</t>
  </si>
  <si>
    <t>Netherlands, Philippines, China, Thailand, Recycled/Scrap, Germany, Malaysia, New Zealand, Russia</t>
  </si>
  <si>
    <t>Recycled/Scrap</t>
  </si>
  <si>
    <t>#6/1, 1st Cross, 1st Stage Peenya,KIADB Main Road, Next to RTO Driving Test Track, 560 058</t>
  </si>
  <si>
    <t>Nikhil S Dhruv (Director)</t>
  </si>
  <si>
    <t>nikhil@bangalorerefinery.com</t>
  </si>
  <si>
    <t>Belgium, Canada, Philippines, Japan, China, Brazil, Malaysia, Bolivia, Peru, Germany, India, Recycled/Scrap</t>
  </si>
  <si>
    <t>Chelyabinskaya Obl., Kyshtym, Ul., Celjabinsk Celjabinskaja, Russia, 95519</t>
  </si>
  <si>
    <t>Mrs. Lyubov Kirillova</t>
  </si>
  <si>
    <t>Kirillova_Lyubov@kmez.rcc-group.ru</t>
  </si>
  <si>
    <t>Russia, Saudi Arabia</t>
  </si>
  <si>
    <t>Freiburger Strasse 12, 75179 Pforzheim</t>
  </si>
  <si>
    <t>pforzheim@degussa-goldhandel.de</t>
  </si>
  <si>
    <t>Canada, Germany</t>
  </si>
  <si>
    <t>75 Pennsylvania Ave, Warwick</t>
  </si>
  <si>
    <t>Raymond Farnsworth</t>
  </si>
  <si>
    <t>rfarnsworth@peaseandcurren.com</t>
  </si>
  <si>
    <t>Sexta Industrial 8147, Mejillones II Región</t>
  </si>
  <si>
    <t>Richard Kang</t>
  </si>
  <si>
    <t>Richard@prmchile.com</t>
  </si>
  <si>
    <t>DRC or an adjoining country (Covered Countries), Argentina, USA, Japan, Zambia, Switzerland, Canada, China, Australia, Chile, Peru, Germany, Indonesia</t>
  </si>
  <si>
    <t>Wugong Longshan Laohu Guxiang Village 1, Chaoan Zone of Chaozhou, Guangdong</t>
  </si>
  <si>
    <t>Ying Yan</t>
  </si>
  <si>
    <t>36739603@qq.com</t>
  </si>
  <si>
    <t>China, Recycled/Scrap, DRC or an adjoining country (Covered Countries)</t>
  </si>
  <si>
    <t>Savanoriu Ave. 231, LT-02300, Vilnius, Lithuania</t>
  </si>
  <si>
    <t>Romas Ragauskas</t>
  </si>
  <si>
    <t>chieb@chi.lt</t>
  </si>
  <si>
    <t>Lithuania</t>
  </si>
  <si>
    <t>Gaoming Industrial Zone, Yiyang City, China 410000</t>
  </si>
  <si>
    <t>Colin</t>
  </si>
  <si>
    <t>scb08@ltgf168.com</t>
  </si>
  <si>
    <t>Kampala Road, Entebbe, Wakiso</t>
  </si>
  <si>
    <t>Alain Goetz</t>
  </si>
  <si>
    <t>admin@agr-afr.com</t>
  </si>
  <si>
    <t>Uganda</t>
  </si>
  <si>
    <t>350-3 Hyeondeok-ro, Hyendeok-myeon, Pyeongtaek-si, Gyeonggi-do, 17969</t>
  </si>
  <si>
    <t>Kim Kang Hoon</t>
  </si>
  <si>
    <t>kanghoon119@naver.com</t>
  </si>
  <si>
    <t>Republic Of Korea</t>
  </si>
  <si>
    <t>34-29 Dojang-ro, Chopyeong-myeon, Jincheon-gun, Chungcheongbuk-do, Korea</t>
  </si>
  <si>
    <t>Kwang Yong Yoo</t>
  </si>
  <si>
    <t>ky2715@naver.com</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</si>
  <si>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</si>
  <si>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</si>
  <si>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</si>
  <si>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</si>
  <si>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Tin Smelting and Refining Plant, Thanlyin District, Yangon, Myanmar</t>
  </si>
  <si>
    <t>Khin Pe</t>
  </si>
  <si>
    <t>tsrp.me2@gmail.com</t>
  </si>
  <si>
    <t>Canada, China, USA, Uzbekistan, Bermuda, Malaysia, Chile, Australia, Peru, Indonesia, Myanmar</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</si>
  <si>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</si>
  <si>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</si>
  <si>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</si>
  <si>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</si>
  <si>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400 M2 Warehouse Q4,  286&amp;287, JLT, P.O.BOX 120811, Sharjah, U.A.E</t>
  </si>
  <si>
    <t>No.12, Donghong Road, Lincun Community, Tangxia Town, Dongguan, Guangdong, China</t>
  </si>
  <si>
    <t>Mr. Xuguang Zhang</t>
  </si>
  <si>
    <t>xg-zhang@ciexpo-epe.com</t>
  </si>
  <si>
    <t>James Jose</t>
  </si>
  <si>
    <t>mail@cgrmetalloys.com</t>
  </si>
  <si>
    <t>Viral Lodhiya</t>
  </si>
  <si>
    <t>viral.lodhiya@sovereignmetals.in</t>
  </si>
  <si>
    <t>5 Somanggongwon-ro, Siheung-si, Gyeonggi-do</t>
  </si>
  <si>
    <t>Geun Chan Na</t>
  </si>
  <si>
    <t>gcna@kggroup.co.kr</t>
  </si>
  <si>
    <t>Sheshan Village, Nanyang Industrial Zone, Shanghang County, Longyan City, Fujian Province</t>
  </si>
  <si>
    <t>Xinyu Liao</t>
  </si>
  <si>
    <t>31832399@qq.com</t>
  </si>
  <si>
    <t>No. 103, Section 3, Zhongshan Road, Fangliao Township, Pingtung County, Taiwan</t>
  </si>
  <si>
    <t>David Yen</t>
  </si>
  <si>
    <t>david@lianyoucorp.com</t>
  </si>
  <si>
    <t>"624140 Russia Sverdlovsk region, Kirovgrad, Sverdlova street, 26a</t>
  </si>
  <si>
    <t>Dmitrii A. Pelts</t>
  </si>
  <si>
    <t>dpelts@kzts.ru</t>
  </si>
  <si>
    <t>Semi Urban Industrial Estate, Jagdalpur-494001, (CG), India</t>
  </si>
  <si>
    <t>Yukti Lunia</t>
  </si>
  <si>
    <t>Yuktilunia@gmail.com</t>
  </si>
  <si>
    <t>Xiaowatang Industrial park, Shuitangzhai Village Committee, Xicheng town, Gejiu city, Honghe , Yunnan Province, China</t>
  </si>
  <si>
    <t>Mr. Wang Pengxiang</t>
  </si>
  <si>
    <t>357212710@qq.com</t>
  </si>
  <si>
    <t>Jl. Ketapang Rt 01 Rw 01 Kelurahan Temberan Kecamatan Bukit Intan Kota Pangkalpinang</t>
  </si>
  <si>
    <t>Bullion House, 115 Tambakata Lane, opp. Dagina Bazar, Pydhonie, Mumbai - 400003</t>
  </si>
  <si>
    <t>Sunny Parekh</t>
  </si>
  <si>
    <t>sunny.parekh@augmont.in</t>
  </si>
  <si>
    <t>CID001810</t>
  </si>
  <si>
    <t>Super Dragon Technology Co., Ltd.</t>
  </si>
  <si>
    <t>Does not source from DRC or covered countries</t>
  </si>
  <si>
    <t>CID001977</t>
  </si>
  <si>
    <t>Umicore Brasil Ltda.</t>
  </si>
  <si>
    <t>Guarulhos</t>
  </si>
  <si>
    <t>No reason to believe sources from DRC or covered countries</t>
  </si>
  <si>
    <t>CID002647</t>
  </si>
  <si>
    <t>Jiangxi Xianglu Tungsten Co., Ltd.</t>
  </si>
  <si>
    <t>Huanglong</t>
  </si>
  <si>
    <t>Not RMAP Conformant</t>
  </si>
  <si>
    <t>CID000315</t>
  </si>
  <si>
    <t>CV United Smelting</t>
  </si>
  <si>
    <t>CID001402</t>
  </si>
  <si>
    <t>PT Babel Inti Perkasa</t>
  </si>
  <si>
    <t>Lintang</t>
  </si>
  <si>
    <t>CID001419</t>
  </si>
  <si>
    <t>PT Bangka Tin Industry</t>
  </si>
  <si>
    <t>CID001421</t>
  </si>
  <si>
    <t>PT Belitung Industri Sejahtera</t>
  </si>
  <si>
    <t>Pegantungan</t>
  </si>
  <si>
    <t>CID001428</t>
  </si>
  <si>
    <t>PT Bukit Timah</t>
  </si>
  <si>
    <t>CID001434</t>
  </si>
  <si>
    <t>PT DS Jaya Abadi</t>
  </si>
  <si>
    <t>CID001438</t>
  </si>
  <si>
    <t>PT Eunindo Usaha Mandiri</t>
  </si>
  <si>
    <t>Karimun</t>
  </si>
  <si>
    <t>CID001457</t>
  </si>
  <si>
    <t>PT Panca Mega Persada</t>
  </si>
  <si>
    <t>CID001463</t>
  </si>
  <si>
    <t>PT Sariwiguna Binasentosa</t>
  </si>
  <si>
    <t>CID002510</t>
  </si>
  <si>
    <t>Republic Metals Corporation</t>
  </si>
  <si>
    <t>Miami</t>
  </si>
  <si>
    <t>United States</t>
  </si>
  <si>
    <t>CID002530</t>
  </si>
  <si>
    <t>PT Inti Stania Prima</t>
  </si>
  <si>
    <t>CID002776</t>
  </si>
  <si>
    <t>PT Bangka Prima Tin</t>
  </si>
  <si>
    <t>Air Mesu</t>
  </si>
  <si>
    <t>CID002816</t>
  </si>
  <si>
    <t>PT Sukses Inti Makmur</t>
  </si>
  <si>
    <t>Sungai Samak</t>
  </si>
  <si>
    <t>L1, L3, DRC, R/S</t>
  </si>
  <si>
    <t>RMAP Active</t>
  </si>
  <si>
    <t>Rua Senador Carlos Gomes de Oliveira,80 São José/SC Brazil Zip Code 88104-785</t>
  </si>
  <si>
    <t>Henrique Samy Pereira</t>
  </si>
  <si>
    <t>hsamy@crmdobrasil.com</t>
  </si>
  <si>
    <t>C/Jose Antonio Nave 2-10, Toledo, Espana</t>
  </si>
  <si>
    <t>Esther Canete</t>
  </si>
  <si>
    <t>ecanete@crmsynergies.com</t>
  </si>
  <si>
    <t>See comments and RMI site for details</t>
  </si>
  <si>
    <t>Active</t>
  </si>
  <si>
    <t>62 Mira Street , Novosibirsk, Novosibirsk Oblast, Russia, 630033</t>
  </si>
  <si>
    <t>Vladimir Gorodetsky</t>
  </si>
  <si>
    <t>svo2@nok.ru</t>
  </si>
  <si>
    <t>Indonesia, Russia, Recycled/Scrap</t>
  </si>
  <si>
    <t>Desa Pasir Putih, Kecamatan Tukak Sadai, Kabupaten Bangka Selatan, Bangka Belitung</t>
  </si>
  <si>
    <t>Danny Widjaya</t>
  </si>
  <si>
    <t>rajawalirimbaperkasa@gmail.com</t>
  </si>
  <si>
    <t>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t>
  </si>
  <si>
    <t>CFSI</t>
  </si>
  <si>
    <t>Sarah Collier</t>
  </si>
  <si>
    <t>2020 Taylor Road, Auburn Hills, MI,  48326 UNITED STATES</t>
  </si>
  <si>
    <t>1781-3 Nitte, Honjō-shi, Saitama-ken, 367-0002 / East plant is in Saitama</t>
  </si>
  <si>
    <t>Mr. Yoshihiko Hoshikawa</t>
  </si>
  <si>
    <t>hoshikay@dowa.co.jp</t>
  </si>
  <si>
    <t>Kotoka International Airport Along Gate 44 Post Office Box PMB CT 138 Accra</t>
  </si>
  <si>
    <t>Anil Kansara</t>
  </si>
  <si>
    <t>akansara@gcr-Itd.com</t>
  </si>
  <si>
    <t>Birkebeinervegen 24, 2316 Hamar, Norwegen</t>
  </si>
  <si>
    <t>Elin Ostli</t>
  </si>
  <si>
    <t>eo@karasmussen.com</t>
  </si>
  <si>
    <t>1st Workshop Minxing Industrial Estate Minkang Road, Minzhi Baoan, Shenzhen,Guangdong, China</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</si>
  <si>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</si>
  <si>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</si>
  <si>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</si>
  <si>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</si>
  <si>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Rua Dos Mineiros, 100, Cumbica, Guarulhos, Sao Paulo, Brazil</t>
  </si>
  <si>
    <t>Sergio Wetter</t>
  </si>
  <si>
    <t>sergiowetter@albasteel.com.br</t>
  </si>
  <si>
    <t>20F Block A, Marina Bay Center, South of Xinghua Rd. Bao’an Center Area, Shenzhen, Guangdong Sheng</t>
  </si>
  <si>
    <t>Zhaoxia Zeng (曾朝霞)</t>
  </si>
  <si>
    <t>zengzhaoxia@gem.com.cn</t>
  </si>
  <si>
    <t>Plant Rhina, Ferroweg 1, 79725 Laufenburg (Baden)</t>
  </si>
  <si>
    <t>Dr. Markus Zumdick</t>
  </si>
  <si>
    <t>markus.zumdick@hcstarck.com</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</si>
  <si>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</si>
  <si>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Conformant smelter, sources from covered countries</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</si>
  <si>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</si>
  <si>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</si>
  <si>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</si>
  <si>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</si>
  <si>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</si>
  <si>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</si>
  <si>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</si>
  <si>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</si>
  <si>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Geiju Fengming Metallurgy Co., Ltd.</t>
  </si>
  <si>
    <t>china</t>
  </si>
  <si>
    <t>Geiju</t>
  </si>
  <si>
    <t>PT Timah (Persero) Tbk Kundur</t>
  </si>
  <si>
    <t>PT Timah (Persero) Tbk Mentok</t>
  </si>
  <si>
    <t>Operaciones Metalurgical S.A.</t>
  </si>
  <si>
    <t>Bolivia (Plurinational State of)</t>
  </si>
  <si>
    <t>1 248-296-8533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</si>
</sst>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2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1313295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fluidsystems.com/supplier-resource-center/"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914B12F-90BA-481B-B54C-C7382A9F342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93F3961-F8B1-4A79-991C-E90EF283AC8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5" zoomScalePageLayoutView="60" workbookViewId="0">
      <selection activeCell="A46" sqref="A46"/>
    </sheetView>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0" zoomScale="80" zoomScaleNormal="80"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15607</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350000000000001" customHeight="1">
      <c r="A13" s="49"/>
      <c r="B13" s="51" t="str">
        <f ca="1">OFFSET(L!$C$1,MATCH("Declaration"&amp;ADDRESS(ROW(),COLUMN(),4),L!$A:$A,0)-1,SL,,)</f>
        <v>Company Unique ID Authority:</v>
      </c>
      <c r="C13" s="90"/>
      <c r="D13" s="398" t="s">
        <v>15608</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350000000000001" customHeight="1">
      <c r="A14" s="49"/>
      <c r="B14" s="51" t="str">
        <f ca="1">OFFSET(L!$C$1,MATCH("Declaration"&amp;ADDRESS(ROW(),COLUMN(),4),L!$A:$A,0)-1,SL,,)</f>
        <v>Address:</v>
      </c>
      <c r="C14" s="90"/>
      <c r="D14" s="398" t="s">
        <v>16025</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16024</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15609</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16066</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15610</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15611</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15609</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15612</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44568</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t="s">
        <v>15613</v>
      </c>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t="s">
        <v>15613</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t="s">
        <v>15613</v>
      </c>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t="s">
        <v>15613</v>
      </c>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1" t="s">
        <v>488</v>
      </c>
      <c r="E32" s="402"/>
      <c r="F32" s="58"/>
      <c r="G32" s="386" t="s">
        <v>15613</v>
      </c>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t="s">
        <v>15613</v>
      </c>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t="s">
        <v>15613</v>
      </c>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t="s">
        <v>15613</v>
      </c>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488</v>
      </c>
      <c r="E38" s="385"/>
      <c r="F38" s="58"/>
      <c r="G38" s="386" t="s">
        <v>15614</v>
      </c>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488</v>
      </c>
      <c r="E39" s="385"/>
      <c r="F39" s="58"/>
      <c r="G39" s="386" t="s">
        <v>15614</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488</v>
      </c>
      <c r="E40" s="385"/>
      <c r="F40" s="58"/>
      <c r="G40" s="386" t="s">
        <v>15614</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ustomHeight="1">
      <c r="A41" s="52"/>
      <c r="B41" s="51" t="str">
        <f ca="1">OFFSET(L!$C$1,MATCH("Declaration"&amp;ADDRESS(ROW(),COLUMN(),4),L!$A:$A,0)-1,SL,,)&amp;P41</f>
        <v>Tungsten  (*)</v>
      </c>
      <c r="C41" s="13"/>
      <c r="D41" s="384" t="s">
        <v>488</v>
      </c>
      <c r="E41" s="385"/>
      <c r="F41" s="58"/>
      <c r="G41" s="386" t="s">
        <v>15614</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488</v>
      </c>
      <c r="E44" s="385"/>
      <c r="F44" s="58"/>
      <c r="G44" s="386" t="s">
        <v>15614</v>
      </c>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15614</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488</v>
      </c>
      <c r="E46" s="385"/>
      <c r="F46" s="58"/>
      <c r="G46" s="386" t="s">
        <v>15614</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488</v>
      </c>
      <c r="E47" s="385"/>
      <c r="F47" s="58"/>
      <c r="G47" s="386" t="s">
        <v>15614</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9" t="s">
        <v>2512</v>
      </c>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t="s">
        <v>2512</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t="s">
        <v>2512</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9" t="s">
        <v>2512</v>
      </c>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1" t="s">
        <v>489</v>
      </c>
      <c r="E62" s="402"/>
      <c r="F62" s="58"/>
      <c r="G62" s="386" t="s">
        <v>15674</v>
      </c>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489</v>
      </c>
      <c r="E63" s="385"/>
      <c r="F63" s="58"/>
      <c r="G63" s="386" t="s">
        <v>15674</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489</v>
      </c>
      <c r="E64" s="385"/>
      <c r="F64" s="58"/>
      <c r="G64" s="386" t="s">
        <v>15674</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489</v>
      </c>
      <c r="E65" s="385"/>
      <c r="F65" s="58"/>
      <c r="G65" s="386" t="s">
        <v>15674</v>
      </c>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t="s">
        <v>15615</v>
      </c>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t="s">
        <v>15615</v>
      </c>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t="s">
        <v>15615</v>
      </c>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t="s">
        <v>15615</v>
      </c>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t="s">
        <v>15616</v>
      </c>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15617</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t="s">
        <v>15618</v>
      </c>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t="s">
        <v>15619</v>
      </c>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t="s">
        <v>15620</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t="s">
        <v>15620</v>
      </c>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t="s">
        <v>15621</v>
      </c>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t="s">
        <v>15622</v>
      </c>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219" priority="63" stopIfTrue="1">
      <formula>AND(OR($D$26="No",AND($D$26="Yes",$D$32="No")),OR($D$27="No",AND($D$27="Yes",$D$33="No")),OR($D$28="No",AND($D$28="Yes",$D$34="No")),OR($D$29="No",AND($D$29="Yes",$D$35="No")))</formula>
    </cfRule>
    <cfRule type="expression" dxfId="218" priority="64" stopIfTrue="1">
      <formula>IF(D75="",TRUE)</formula>
    </cfRule>
  </conditionalFormatting>
  <conditionalFormatting sqref="G77:J77">
    <cfRule type="expression" dxfId="217" priority="35" stopIfTrue="1">
      <formula>IF(AND($D$77="Yes",$G$77=""),TRUE)</formula>
    </cfRule>
  </conditionalFormatting>
  <conditionalFormatting sqref="D26:E26">
    <cfRule type="expression" dxfId="216" priority="115" stopIfTrue="1">
      <formula>IF($D$26="",TRUE)</formula>
    </cfRule>
  </conditionalFormatting>
  <conditionalFormatting sqref="D27:E27">
    <cfRule type="expression" dxfId="215" priority="122" stopIfTrue="1">
      <formula>IF($D$27="",TRUE)</formula>
    </cfRule>
  </conditionalFormatting>
  <conditionalFormatting sqref="D28:E28">
    <cfRule type="expression" dxfId="214" priority="123" stopIfTrue="1">
      <formula>IF($D$28="",TRUE)</formula>
    </cfRule>
  </conditionalFormatting>
  <conditionalFormatting sqref="D29:E29">
    <cfRule type="expression" dxfId="213" priority="124" stopIfTrue="1">
      <formula>IF($D$29="",TRUE)</formula>
    </cfRule>
  </conditionalFormatting>
  <conditionalFormatting sqref="D8:J8">
    <cfRule type="expression" dxfId="212" priority="129" stopIfTrue="1">
      <formula>IF($D$8="",TRUE)</formula>
    </cfRule>
  </conditionalFormatting>
  <conditionalFormatting sqref="D9:G9">
    <cfRule type="expression" dxfId="211" priority="130" stopIfTrue="1">
      <formula>IF($D$9="",TRUE)</formula>
    </cfRule>
  </conditionalFormatting>
  <conditionalFormatting sqref="D15:J15">
    <cfRule type="expression" dxfId="210" priority="131" stopIfTrue="1">
      <formula>IF($D$15="",TRUE)</formula>
    </cfRule>
  </conditionalFormatting>
  <conditionalFormatting sqref="D16:J16">
    <cfRule type="expression" dxfId="209" priority="132" stopIfTrue="1">
      <formula>IF($D$16="",TRUE)</formula>
    </cfRule>
  </conditionalFormatting>
  <conditionalFormatting sqref="D17:J17">
    <cfRule type="expression" dxfId="208" priority="133" stopIfTrue="1">
      <formula>IF($D$17="",TRUE)</formula>
    </cfRule>
  </conditionalFormatting>
  <conditionalFormatting sqref="D18:J18">
    <cfRule type="expression" dxfId="207" priority="134" stopIfTrue="1">
      <formula>IF($D$18="",TRUE)</formula>
    </cfRule>
  </conditionalFormatting>
  <conditionalFormatting sqref="D22:E22">
    <cfRule type="expression" dxfId="206" priority="137" stopIfTrue="1">
      <formula>IF($D$22="",TRUE)</formula>
    </cfRule>
  </conditionalFormatting>
  <conditionalFormatting sqref="D10:J10">
    <cfRule type="expression" dxfId="205" priority="34" stopIfTrue="1">
      <formula>IF($D$9=$Q$9,TRUE)</formula>
    </cfRule>
    <cfRule type="expression" dxfId="204" priority="144" stopIfTrue="1">
      <formula>IF(AND($D$10="",$D$9=$R$9),TRUE)</formula>
    </cfRule>
  </conditionalFormatting>
  <conditionalFormatting sqref="D34:E34 D40:E40 D52:E52 D58:E58 D64:E64 D70:E70">
    <cfRule type="expression" dxfId="203" priority="27" stopIfTrue="1">
      <formula>$P$28=""</formula>
    </cfRule>
  </conditionalFormatting>
  <conditionalFormatting sqref="D35:E35 D41:E41 D53:E53 D59:E59 D65:E65 D71:E71">
    <cfRule type="expression" dxfId="202" priority="142" stopIfTrue="1">
      <formula>$P$29=""</formula>
    </cfRule>
  </conditionalFormatting>
  <conditionalFormatting sqref="D32:E32">
    <cfRule type="expression" dxfId="201" priority="120" stopIfTrue="1">
      <formula>$P$26=""</formula>
    </cfRule>
  </conditionalFormatting>
  <conditionalFormatting sqref="D32:E32">
    <cfRule type="expression" dxfId="200" priority="33" stopIfTrue="1">
      <formula>IF(AND(OR($D$26="Yes",$D$26=""),$D$32=""),1,0)</formula>
    </cfRule>
  </conditionalFormatting>
  <conditionalFormatting sqref="D38 D50 D56 D62 D68">
    <cfRule type="expression" dxfId="199" priority="29" stopIfTrue="1">
      <formula>$P$32=""</formula>
    </cfRule>
  </conditionalFormatting>
  <conditionalFormatting sqref="D39:E39 D51 D57 D63 D69">
    <cfRule type="expression" dxfId="198" priority="28" stopIfTrue="1">
      <formula>$P$33=""</formula>
    </cfRule>
  </conditionalFormatting>
  <conditionalFormatting sqref="D40 D52 D58 D64 D70">
    <cfRule type="expression" dxfId="197" priority="18" stopIfTrue="1">
      <formula>$P$34=""</formula>
    </cfRule>
    <cfRule type="expression" dxfId="196" priority="140" stopIfTrue="1">
      <formula>IF(AND(OR($D$28="Yes",$D$28=""),D40=""),1,0)</formula>
    </cfRule>
  </conditionalFormatting>
  <conditionalFormatting sqref="D41 D53 D59 D65 D71">
    <cfRule type="expression" dxfId="195" priority="26" stopIfTrue="1">
      <formula>$P$35=""</formula>
    </cfRule>
  </conditionalFormatting>
  <conditionalFormatting sqref="D38:E38 D50:E50 D56:E56 D62:E62 D68:E68">
    <cfRule type="expression" dxfId="194" priority="31" stopIfTrue="1">
      <formula>$P$26=""</formula>
    </cfRule>
    <cfRule type="expression" dxfId="193" priority="32" stopIfTrue="1">
      <formula>IF(AND(OR($D$26="Yes",$D$26=""),D38=""),1,0)</formula>
    </cfRule>
  </conditionalFormatting>
  <conditionalFormatting sqref="G85:J85">
    <cfRule type="expression" dxfId="192" priority="25" stopIfTrue="1">
      <formula>IF(AND($D$85="Yes, using other format (describe)",$G$85=""),TRUE)</formula>
    </cfRule>
  </conditionalFormatting>
  <conditionalFormatting sqref="D39:E39 D51:E51 D57:E57 D63:E63 D69:E69">
    <cfRule type="expression" dxfId="191" priority="138" stopIfTrue="1">
      <formula>$P$39=""</formula>
    </cfRule>
    <cfRule type="expression" dxfId="190" priority="139" stopIfTrue="1">
      <formula>IF(AND(OR($D$27="Yes",$D$27=""),D39=""),1,0)</formula>
    </cfRule>
  </conditionalFormatting>
  <conditionalFormatting sqref="D33:E33">
    <cfRule type="expression" dxfId="189" priority="20" stopIfTrue="1">
      <formula>IF(AND(OR($D$27="Yes",$D$27=""),$D$33=""),1,0)</formula>
    </cfRule>
    <cfRule type="expression" dxfId="188" priority="21" stopIfTrue="1">
      <formula>$P$27=""</formula>
    </cfRule>
  </conditionalFormatting>
  <conditionalFormatting sqref="D34:E34">
    <cfRule type="expression" dxfId="187" priority="141" stopIfTrue="1">
      <formula>IF(AND(OR($D$28="Yes",$D$28=""),$D$34=""),1,0)</formula>
    </cfRule>
  </conditionalFormatting>
  <conditionalFormatting sqref="D41:E41 D53:E53 D59:E59 D65:E65 D71:E71">
    <cfRule type="expression" dxfId="186" priority="143" stopIfTrue="1">
      <formula>IF(AND(OR($D$29="Yes",$D$29=""),D41=""),1,0)</formula>
    </cfRule>
  </conditionalFormatting>
  <conditionalFormatting sqref="D35:E35">
    <cfRule type="expression" dxfId="185" priority="17" stopIfTrue="1">
      <formula>IF(AND(OR($D$29="Yes",$D$29=""),$D$35=""),1,0)</formula>
    </cfRule>
  </conditionalFormatting>
  <conditionalFormatting sqref="D20:J20">
    <cfRule type="expression" dxfId="184" priority="13" stopIfTrue="1">
      <formula>IF($D$20="",TRUE)</formula>
    </cfRule>
  </conditionalFormatting>
  <conditionalFormatting sqref="D46:E46">
    <cfRule type="expression" dxfId="183" priority="3" stopIfTrue="1">
      <formula>$P$28=""</formula>
    </cfRule>
  </conditionalFormatting>
  <conditionalFormatting sqref="D47:E47">
    <cfRule type="expression" dxfId="182" priority="11" stopIfTrue="1">
      <formula>$P$29=""</formula>
    </cfRule>
  </conditionalFormatting>
  <conditionalFormatting sqref="D44">
    <cfRule type="expression" dxfId="181" priority="5" stopIfTrue="1">
      <formula>$P$32=""</formula>
    </cfRule>
  </conditionalFormatting>
  <conditionalFormatting sqref="D45">
    <cfRule type="expression" dxfId="180" priority="4" stopIfTrue="1">
      <formula>$P$33=""</formula>
    </cfRule>
  </conditionalFormatting>
  <conditionalFormatting sqref="D46">
    <cfRule type="expression" dxfId="179" priority="1" stopIfTrue="1">
      <formula>$P$34=""</formula>
    </cfRule>
    <cfRule type="expression" dxfId="178" priority="10" stopIfTrue="1">
      <formula>IF(AND(OR($D$28="Yes",$D$28=""),D46=""),1,0)</formula>
    </cfRule>
  </conditionalFormatting>
  <conditionalFormatting sqref="D47">
    <cfRule type="expression" dxfId="177" priority="2" stopIfTrue="1">
      <formula>$P$35=""</formula>
    </cfRule>
  </conditionalFormatting>
  <conditionalFormatting sqref="D44:E44">
    <cfRule type="expression" dxfId="176" priority="6" stopIfTrue="1">
      <formula>$P$26=""</formula>
    </cfRule>
    <cfRule type="expression" dxfId="175" priority="7" stopIfTrue="1">
      <formula>IF(AND(OR($D$26="Yes",$D$26=""),D44=""),1,0)</formula>
    </cfRule>
  </conditionalFormatting>
  <conditionalFormatting sqref="D45:E45">
    <cfRule type="expression" dxfId="174" priority="8" stopIfTrue="1">
      <formula>$P$39=""</formula>
    </cfRule>
    <cfRule type="expression" dxfId="173" priority="9" stopIfTrue="1">
      <formula>IF(AND(OR($D$27="Yes",$D$27=""),D45=""),1,0)</formula>
    </cfRule>
  </conditionalFormatting>
  <conditionalFormatting sqref="D47:E47">
    <cfRule type="expression" dxfId="172"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location="supplier-downloads" xr:uid="{11D05B8B-5A59-4C57-9D05-694FBDE8BAE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2"/>
  <sheetViews>
    <sheetView showGridLines="0" showZeros="0" topLeftCell="K1" zoomScaleNormal="100" zoomScalePageLayoutView="55" workbookViewId="0">
      <selection activeCell="J2" sqref="J2:O2"/>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792</v>
      </c>
      <c r="B5" s="215" t="s">
        <v>1133</v>
      </c>
      <c r="C5" s="219" t="s">
        <v>14037</v>
      </c>
      <c r="D5" s="278"/>
      <c r="E5" s="215" t="s">
        <v>1108</v>
      </c>
      <c r="F5" s="215" t="s">
        <v>792</v>
      </c>
      <c r="G5" s="215" t="s">
        <v>13459</v>
      </c>
      <c r="H5" s="216">
        <v>0</v>
      </c>
      <c r="I5" s="217" t="s">
        <v>2148</v>
      </c>
      <c r="J5" s="217" t="s">
        <v>2149</v>
      </c>
      <c r="K5" s="268"/>
      <c r="L5" s="268"/>
      <c r="M5" s="268"/>
      <c r="N5" s="268"/>
      <c r="O5" s="215" t="s">
        <v>1108</v>
      </c>
      <c r="P5" s="218"/>
      <c r="Q5" s="269"/>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IF(C5="",NA(),MATCH($B5&amp;$C5,'Smelter Look-up'!$J:$J,0))</f>
        <v>533</v>
      </c>
      <c r="W5" s="271"/>
      <c r="X5" s="271">
        <f t="shared" ref="X5" si="1">IF(AND(C5="Smelter not listed",OR(LEN(D5)=0,LEN(E5)=0)),1,0)</f>
        <v>0</v>
      </c>
      <c r="Y5" s="271"/>
      <c r="Z5" s="271"/>
      <c r="AB5" s="273" t="str">
        <f t="shared" ref="AB5" si="2">B5&amp;C5</f>
        <v>TungstenA.L.M.T. Corp.</v>
      </c>
    </row>
    <row r="6" spans="1:34" s="272" customFormat="1" ht="20.100000000000001" customHeight="1">
      <c r="A6" s="324" t="s">
        <v>1385</v>
      </c>
      <c r="B6" s="215" t="s">
        <v>1130</v>
      </c>
      <c r="C6" s="219" t="s">
        <v>1384</v>
      </c>
      <c r="D6" s="278"/>
      <c r="E6" s="215" t="s">
        <v>2463</v>
      </c>
      <c r="F6" s="215" t="s">
        <v>1385</v>
      </c>
      <c r="G6" s="215" t="s">
        <v>13459</v>
      </c>
      <c r="H6" s="216">
        <v>0</v>
      </c>
      <c r="I6" s="217" t="s">
        <v>1545</v>
      </c>
      <c r="J6" s="217" t="s">
        <v>1546</v>
      </c>
      <c r="K6" s="268"/>
      <c r="L6" s="268"/>
      <c r="M6" s="268"/>
      <c r="N6" s="268"/>
      <c r="O6" s="215" t="s">
        <v>2463</v>
      </c>
      <c r="P6" s="218"/>
      <c r="Q6" s="269"/>
      <c r="R6" s="215" t="str">
        <f ca="1">IF(ISERROR($V6),"",OFFSET('Smelter Look-up'!$C$4,$V6-4,0)&amp;"")</f>
        <v>Advanced Chemical Company</v>
      </c>
      <c r="S6" s="222" t="str">
        <f t="shared" ref="S6:S37" ca="1" si="3">IF(B6="","",IF(ISERROR(MATCH($E6,CL,0)),"Unknown",INDIRECT("'C'!$A$"&amp;MATCH($E6,CL,0)+1)))</f>
        <v>US</v>
      </c>
      <c r="T6" s="222" t="str">
        <f ca="1">IF(B6="","",IF(ISERROR(MATCH($J6,SorP!$B$1:$B$6230,0)),"",INDIRECT("'SorP'!$A$"&amp;MATCH($J6,SorP!$B$1:$B$6230,0))))</f>
        <v>US-RI</v>
      </c>
      <c r="U6" s="238"/>
      <c r="V6" s="270">
        <f>IF(C6="",NA(),MATCH($B6&amp;$C6,'Smelter Look-up'!$J:$J,0))</f>
        <v>7</v>
      </c>
      <c r="W6" s="271"/>
      <c r="X6" s="271">
        <f t="shared" ref="X6:X37" si="4">IF(AND(C6="Smelter not listed",OR(LEN(D6)=0,LEN(E6)=0)),1,0)</f>
        <v>0</v>
      </c>
      <c r="Y6" s="271"/>
      <c r="Z6" s="271"/>
      <c r="AB6" s="273" t="str">
        <f t="shared" ref="AB6:AB37" si="5">B6&amp;C6</f>
        <v>GoldAdvanced Chemical Company</v>
      </c>
    </row>
    <row r="7" spans="1:34" s="272" customFormat="1" ht="20.100000000000001" customHeight="1">
      <c r="A7" s="324" t="s">
        <v>650</v>
      </c>
      <c r="B7" s="215" t="s">
        <v>1130</v>
      </c>
      <c r="C7" s="219" t="s">
        <v>2156</v>
      </c>
      <c r="D7" s="278"/>
      <c r="E7" s="215" t="s">
        <v>1108</v>
      </c>
      <c r="F7" s="215" t="s">
        <v>650</v>
      </c>
      <c r="G7" s="215" t="s">
        <v>13459</v>
      </c>
      <c r="H7" s="216">
        <v>0</v>
      </c>
      <c r="I7" s="217" t="s">
        <v>1547</v>
      </c>
      <c r="J7" s="217" t="s">
        <v>1548</v>
      </c>
      <c r="K7" s="268"/>
      <c r="L7" s="268"/>
      <c r="M7" s="268"/>
      <c r="N7" s="268"/>
      <c r="O7" s="215" t="s">
        <v>1108</v>
      </c>
      <c r="P7" s="218"/>
      <c r="Q7" s="269"/>
      <c r="R7" s="215" t="str">
        <f ca="1">IF(ISERROR($V7),"",OFFSET('Smelter Look-up'!$C$4,$V7-4,0)&amp;"")</f>
        <v>Aida Chemical Industries Co., Ltd.</v>
      </c>
      <c r="S7" s="222" t="str">
        <f t="shared" ca="1" si="3"/>
        <v>JP</v>
      </c>
      <c r="T7" s="222" t="str">
        <f ca="1">IF(B7="","",IF(ISERROR(MATCH($J7,SorP!$B$1:$B$6230,0)),"",INDIRECT("'SorP'!$A$"&amp;MATCH($J7,SorP!$B$1:$B$6230,0))))</f>
        <v>JP-13</v>
      </c>
      <c r="U7" s="238"/>
      <c r="V7" s="270">
        <f>IF(C7="",NA(),MATCH($B7&amp;$C7,'Smelter Look-up'!$J:$J,0))</f>
        <v>11</v>
      </c>
      <c r="W7" s="271"/>
      <c r="X7" s="271">
        <f t="shared" si="4"/>
        <v>0</v>
      </c>
      <c r="Y7" s="271"/>
      <c r="Z7" s="271"/>
      <c r="AB7" s="273" t="str">
        <f t="shared" si="5"/>
        <v>GoldAida Chemical Industries Co., Ltd.</v>
      </c>
    </row>
    <row r="8" spans="1:34" s="272" customFormat="1" ht="20.100000000000001" customHeight="1">
      <c r="A8" s="324" t="s">
        <v>651</v>
      </c>
      <c r="B8" s="215" t="s">
        <v>1130</v>
      </c>
      <c r="C8" s="219" t="s">
        <v>52</v>
      </c>
      <c r="D8" s="278"/>
      <c r="E8" s="215" t="s">
        <v>1101</v>
      </c>
      <c r="F8" s="215" t="s">
        <v>651</v>
      </c>
      <c r="G8" s="215" t="s">
        <v>13459</v>
      </c>
      <c r="H8" s="216">
        <v>0</v>
      </c>
      <c r="I8" s="217" t="s">
        <v>1549</v>
      </c>
      <c r="J8" s="217" t="s">
        <v>1550</v>
      </c>
      <c r="K8" s="268"/>
      <c r="L8" s="268"/>
      <c r="M8" s="268"/>
      <c r="N8" s="268"/>
      <c r="O8" s="268" t="s">
        <v>15645</v>
      </c>
      <c r="P8" s="218"/>
      <c r="Q8" s="269"/>
      <c r="R8" s="215" t="str">
        <f ca="1">IF(ISERROR($V8),"",OFFSET('Smelter Look-up'!$C$4,$V8-4,0)&amp;"")</f>
        <v>Allgemeine Gold-und Silberscheideanstalt A.G.</v>
      </c>
      <c r="S8" s="222" t="str">
        <f t="shared" ca="1" si="3"/>
        <v>DE</v>
      </c>
      <c r="T8" s="222" t="str">
        <f ca="1">IF(B8="","",IF(ISERROR(MATCH($J8,SorP!$B$1:$B$6230,0)),"",INDIRECT("'SorP'!$A$"&amp;MATCH($J8,SorP!$B$1:$B$6230,0))))</f>
        <v>DE-BW</v>
      </c>
      <c r="U8" s="238"/>
      <c r="V8" s="270">
        <f>IF(C8="",NA(),MATCH($B8&amp;$C8,'Smelter Look-up'!$J:$J,0))</f>
        <v>16</v>
      </c>
      <c r="W8" s="271"/>
      <c r="X8" s="271">
        <f t="shared" si="4"/>
        <v>0</v>
      </c>
      <c r="Y8" s="271"/>
      <c r="Z8" s="271"/>
      <c r="AB8" s="273" t="str">
        <f t="shared" si="5"/>
        <v>GoldAllgemeine Gold-und Silberscheideanstalt A.G.</v>
      </c>
    </row>
    <row r="9" spans="1:34" s="272" customFormat="1" ht="20.100000000000001" customHeight="1">
      <c r="A9" s="324" t="s">
        <v>652</v>
      </c>
      <c r="B9" s="215" t="s">
        <v>1130</v>
      </c>
      <c r="C9" s="219" t="s">
        <v>624</v>
      </c>
      <c r="D9" s="278"/>
      <c r="E9" s="215" t="s">
        <v>891</v>
      </c>
      <c r="F9" s="215" t="s">
        <v>652</v>
      </c>
      <c r="G9" s="215" t="s">
        <v>13459</v>
      </c>
      <c r="H9" s="216">
        <v>0</v>
      </c>
      <c r="I9" s="217" t="s">
        <v>1551</v>
      </c>
      <c r="J9" s="217" t="s">
        <v>12224</v>
      </c>
      <c r="K9" s="268"/>
      <c r="L9" s="268"/>
      <c r="M9" s="268"/>
      <c r="N9" s="268"/>
      <c r="O9" s="268" t="s">
        <v>15646</v>
      </c>
      <c r="P9" s="218"/>
      <c r="Q9" s="269"/>
      <c r="R9" s="215" t="str">
        <f ca="1">IF(ISERROR($V9),"",OFFSET('Smelter Look-up'!$C$4,$V9-4,0)&amp;"")</f>
        <v>Almalyk Mining and Metallurgical Complex (AMMC)</v>
      </c>
      <c r="S9" s="222" t="str">
        <f t="shared" ca="1" si="3"/>
        <v>UZ</v>
      </c>
      <c r="T9" s="222" t="str">
        <f ca="1">IF(B9="","",IF(ISERROR(MATCH($J9,SorP!$B$1:$B$6230,0)),"",INDIRECT("'SorP'!$A$"&amp;MATCH($J9,SorP!$B$1:$B$6230,0))))</f>
        <v>UZ-TK</v>
      </c>
      <c r="U9" s="238"/>
      <c r="V9" s="270">
        <f>IF(C9="",NA(),MATCH($B9&amp;$C9,'Smelter Look-up'!$J:$J,0))</f>
        <v>17</v>
      </c>
      <c r="W9" s="271"/>
      <c r="X9" s="271">
        <f t="shared" si="4"/>
        <v>0</v>
      </c>
      <c r="Y9" s="271"/>
      <c r="Z9" s="271"/>
      <c r="AB9" s="273" t="str">
        <f t="shared" si="5"/>
        <v>GoldAlmalyk Mining and Metallurgical Complex (AMMC)</v>
      </c>
    </row>
    <row r="10" spans="1:34" s="272" customFormat="1" ht="20.100000000000001" customHeight="1">
      <c r="A10" s="324" t="s">
        <v>653</v>
      </c>
      <c r="B10" s="215" t="s">
        <v>1130</v>
      </c>
      <c r="C10" s="219" t="s">
        <v>12640</v>
      </c>
      <c r="D10" s="278"/>
      <c r="E10" s="215" t="s">
        <v>1096</v>
      </c>
      <c r="F10" s="215" t="s">
        <v>653</v>
      </c>
      <c r="G10" s="215" t="s">
        <v>13459</v>
      </c>
      <c r="H10" s="216">
        <v>0</v>
      </c>
      <c r="I10" s="217" t="s">
        <v>1553</v>
      </c>
      <c r="J10" s="217" t="s">
        <v>1554</v>
      </c>
      <c r="K10" s="268"/>
      <c r="L10" s="268"/>
      <c r="M10" s="268"/>
      <c r="N10" s="268"/>
      <c r="O10" s="215" t="s">
        <v>1096</v>
      </c>
      <c r="P10" s="218"/>
      <c r="Q10" s="269"/>
      <c r="R10" s="215" t="str">
        <f ca="1">IF(ISERROR($V10),"",OFFSET('Smelter Look-up'!$C$4,$V10-4,0)&amp;"")</f>
        <v>AngloGold Ashanti Corrego do Sitio Mineracao</v>
      </c>
      <c r="S10" s="222" t="str">
        <f t="shared" ca="1" si="3"/>
        <v>BR</v>
      </c>
      <c r="T10" s="222" t="str">
        <f ca="1">IF(B10="","",IF(ISERROR(MATCH($J10,SorP!$B$1:$B$6230,0)),"",INDIRECT("'SorP'!$A$"&amp;MATCH($J10,SorP!$B$1:$B$6230,0))))</f>
        <v>BR-MG</v>
      </c>
      <c r="U10" s="238"/>
      <c r="V10" s="270">
        <f>IF(C10="",NA(),MATCH($B10&amp;$C10,'Smelter Look-up'!$J:$J,0))</f>
        <v>20</v>
      </c>
      <c r="W10" s="271"/>
      <c r="X10" s="271">
        <f t="shared" si="4"/>
        <v>0</v>
      </c>
      <c r="Y10" s="271"/>
      <c r="Z10" s="271"/>
      <c r="AB10" s="273" t="str">
        <f t="shared" si="5"/>
        <v>GoldAngloGold Ashanti Corrego do Sitio Mineracao</v>
      </c>
    </row>
    <row r="11" spans="1:34" s="272" customFormat="1" ht="20.100000000000001" customHeight="1">
      <c r="A11" s="324" t="s">
        <v>654</v>
      </c>
      <c r="B11" s="215" t="s">
        <v>1130</v>
      </c>
      <c r="C11" s="219" t="s">
        <v>2309</v>
      </c>
      <c r="D11" s="278"/>
      <c r="E11" s="215" t="s">
        <v>1098</v>
      </c>
      <c r="F11" s="215" t="s">
        <v>654</v>
      </c>
      <c r="G11" s="215" t="s">
        <v>13459</v>
      </c>
      <c r="H11" s="216">
        <v>0</v>
      </c>
      <c r="I11" s="217" t="s">
        <v>1555</v>
      </c>
      <c r="J11" s="217" t="s">
        <v>1556</v>
      </c>
      <c r="K11" s="268"/>
      <c r="L11" s="268"/>
      <c r="M11" s="268"/>
      <c r="N11" s="268"/>
      <c r="O11" s="268" t="s">
        <v>15648</v>
      </c>
      <c r="P11" s="218"/>
      <c r="Q11" s="269"/>
      <c r="R11" s="215" t="str">
        <f ca="1">IF(ISERROR($V11),"",OFFSET('Smelter Look-up'!$C$4,$V11-4,0)&amp;"")</f>
        <v>Argor-Heraeus S.A.</v>
      </c>
      <c r="S11" s="222" t="str">
        <f t="shared" ca="1" si="3"/>
        <v>CH</v>
      </c>
      <c r="T11" s="222" t="str">
        <f ca="1">IF(B11="","",IF(ISERROR(MATCH($J11,SorP!$B$1:$B$6230,0)),"",INDIRECT("'SorP'!$A$"&amp;MATCH($J11,SorP!$B$1:$B$6230,0))))</f>
        <v>CH-TI</v>
      </c>
      <c r="U11" s="238"/>
      <c r="V11" s="270">
        <f>IF(C11="",NA(),MATCH($B11&amp;$C11,'Smelter Look-up'!$J:$J,0))</f>
        <v>25</v>
      </c>
      <c r="W11" s="271"/>
      <c r="X11" s="271">
        <f t="shared" si="4"/>
        <v>0</v>
      </c>
      <c r="Y11" s="271"/>
      <c r="Z11" s="271"/>
      <c r="AB11" s="273" t="str">
        <f t="shared" si="5"/>
        <v>GoldArgor-Heraeus S.A.</v>
      </c>
    </row>
    <row r="12" spans="1:34" s="272" customFormat="1" ht="20.100000000000001" customHeight="1">
      <c r="A12" s="324" t="s">
        <v>655</v>
      </c>
      <c r="B12" s="215" t="s">
        <v>1130</v>
      </c>
      <c r="C12" s="219" t="s">
        <v>2310</v>
      </c>
      <c r="D12" s="278"/>
      <c r="E12" s="215" t="s">
        <v>1108</v>
      </c>
      <c r="F12" s="215" t="s">
        <v>655</v>
      </c>
      <c r="G12" s="215" t="s">
        <v>13459</v>
      </c>
      <c r="H12" s="216">
        <v>0</v>
      </c>
      <c r="I12" s="217" t="s">
        <v>1557</v>
      </c>
      <c r="J12" s="217" t="s">
        <v>1558</v>
      </c>
      <c r="K12" s="268"/>
      <c r="L12" s="268"/>
      <c r="M12" s="268"/>
      <c r="N12" s="268"/>
      <c r="O12" s="268" t="s">
        <v>15644</v>
      </c>
      <c r="P12" s="218"/>
      <c r="Q12" s="269"/>
      <c r="R12" s="215" t="str">
        <f ca="1">IF(ISERROR($V12),"",OFFSET('Smelter Look-up'!$C$4,$V12-4,0)&amp;"")</f>
        <v>Asahi Pretec Corp.</v>
      </c>
      <c r="S12" s="222" t="str">
        <f t="shared" ca="1" si="3"/>
        <v>JP</v>
      </c>
      <c r="T12" s="222" t="str">
        <f ca="1">IF(B12="","",IF(ISERROR(MATCH($J12,SorP!$B$1:$B$6230,0)),"",INDIRECT("'SorP'!$A$"&amp;MATCH($J12,SorP!$B$1:$B$6230,0))))</f>
        <v>JP-28</v>
      </c>
      <c r="U12" s="238"/>
      <c r="V12" s="270">
        <f>IF(C12="",NA(),MATCH($B12&amp;$C12,'Smelter Look-up'!$J:$J,0))</f>
        <v>26</v>
      </c>
      <c r="W12" s="271"/>
      <c r="X12" s="271">
        <f t="shared" si="4"/>
        <v>0</v>
      </c>
      <c r="Y12" s="271"/>
      <c r="Z12" s="271"/>
      <c r="AB12" s="273" t="str">
        <f t="shared" si="5"/>
        <v>GoldAsahi Pretec Corp.</v>
      </c>
    </row>
    <row r="13" spans="1:34" s="272" customFormat="1" ht="20.100000000000001" customHeight="1">
      <c r="A13" s="324" t="s">
        <v>656</v>
      </c>
      <c r="B13" s="215" t="s">
        <v>1130</v>
      </c>
      <c r="C13" s="219" t="s">
        <v>2157</v>
      </c>
      <c r="D13" s="278"/>
      <c r="E13" s="215" t="s">
        <v>1108</v>
      </c>
      <c r="F13" s="215" t="s">
        <v>656</v>
      </c>
      <c r="G13" s="215" t="s">
        <v>13459</v>
      </c>
      <c r="H13" s="216">
        <v>0</v>
      </c>
      <c r="I13" s="217" t="s">
        <v>1560</v>
      </c>
      <c r="J13" s="217" t="s">
        <v>1561</v>
      </c>
      <c r="K13" s="268"/>
      <c r="L13" s="268"/>
      <c r="M13" s="268"/>
      <c r="N13" s="268"/>
      <c r="O13" s="215" t="s">
        <v>1108</v>
      </c>
      <c r="P13" s="218"/>
      <c r="Q13" s="269"/>
      <c r="R13" s="215" t="str">
        <f ca="1">IF(ISERROR($V13),"",OFFSET('Smelter Look-up'!$C$4,$V13-4,0)&amp;"")</f>
        <v>Asaka Riken Co., Ltd.</v>
      </c>
      <c r="S13" s="222" t="str">
        <f t="shared" ca="1" si="3"/>
        <v>JP</v>
      </c>
      <c r="T13" s="222" t="str">
        <f ca="1">IF(B13="","",IF(ISERROR(MATCH($J13,SorP!$B$1:$B$6230,0)),"",INDIRECT("'SorP'!$A$"&amp;MATCH($J13,SorP!$B$1:$B$6230,0))))</f>
        <v>JP-07</v>
      </c>
      <c r="U13" s="238"/>
      <c r="V13" s="270">
        <f>IF(C13="",NA(),MATCH($B13&amp;$C13,'Smelter Look-up'!$J:$J,0))</f>
        <v>29</v>
      </c>
      <c r="W13" s="271"/>
      <c r="X13" s="271">
        <f t="shared" si="4"/>
        <v>0</v>
      </c>
      <c r="Y13" s="271"/>
      <c r="Z13" s="271"/>
      <c r="AB13" s="273" t="str">
        <f t="shared" si="5"/>
        <v>GoldAsaka Riken Co., Ltd.</v>
      </c>
    </row>
    <row r="14" spans="1:34" s="272" customFormat="1" ht="20.100000000000001" customHeight="1">
      <c r="A14" s="324" t="s">
        <v>2557</v>
      </c>
      <c r="B14" s="215" t="s">
        <v>1132</v>
      </c>
      <c r="C14" s="219" t="s">
        <v>2157</v>
      </c>
      <c r="D14" s="278"/>
      <c r="E14" s="215" t="s">
        <v>1108</v>
      </c>
      <c r="F14" s="215" t="s">
        <v>2557</v>
      </c>
      <c r="G14" s="215" t="s">
        <v>13459</v>
      </c>
      <c r="H14" s="216">
        <v>0</v>
      </c>
      <c r="I14" s="217" t="s">
        <v>1560</v>
      </c>
      <c r="J14" s="217" t="s">
        <v>1561</v>
      </c>
      <c r="K14" s="268"/>
      <c r="L14" s="268"/>
      <c r="M14" s="268"/>
      <c r="N14" s="268"/>
      <c r="O14" s="215" t="s">
        <v>1108</v>
      </c>
      <c r="P14" s="218"/>
      <c r="Q14" s="269"/>
      <c r="R14" s="215" t="str">
        <f ca="1">IF(ISERROR($V14),"",OFFSET('Smelter Look-up'!$C$4,$V14-4,0)&amp;"")</f>
        <v>Asaka Riken Co., Ltd.</v>
      </c>
      <c r="S14" s="222" t="str">
        <f t="shared" ca="1" si="3"/>
        <v>JP</v>
      </c>
      <c r="T14" s="222" t="str">
        <f ca="1">IF(B14="","",IF(ISERROR(MATCH($J14,SorP!$B$1:$B$6230,0)),"",INDIRECT("'SorP'!$A$"&amp;MATCH($J14,SorP!$B$1:$B$6230,0))))</f>
        <v>JP-07</v>
      </c>
      <c r="U14" s="238"/>
      <c r="V14" s="270">
        <f>IF(C14="",NA(),MATCH($B14&amp;$C14,'Smelter Look-up'!$J:$J,0))</f>
        <v>315</v>
      </c>
      <c r="W14" s="271"/>
      <c r="X14" s="271">
        <f t="shared" si="4"/>
        <v>0</v>
      </c>
      <c r="Y14" s="271"/>
      <c r="Z14" s="271"/>
      <c r="AB14" s="273" t="str">
        <f t="shared" si="5"/>
        <v>TantalumAsaka Riken Co., Ltd.</v>
      </c>
    </row>
    <row r="15" spans="1:34" s="272" customFormat="1" ht="20.100000000000001" customHeight="1">
      <c r="A15" s="324" t="s">
        <v>657</v>
      </c>
      <c r="B15" s="215" t="s">
        <v>1130</v>
      </c>
      <c r="C15" s="219" t="s">
        <v>625</v>
      </c>
      <c r="D15" s="278"/>
      <c r="E15" s="215" t="s">
        <v>889</v>
      </c>
      <c r="F15" s="215" t="s">
        <v>657</v>
      </c>
      <c r="G15" s="215" t="s">
        <v>13459</v>
      </c>
      <c r="H15" s="216" t="s">
        <v>15683</v>
      </c>
      <c r="I15" s="217" t="s">
        <v>1562</v>
      </c>
      <c r="J15" s="217" t="s">
        <v>11478</v>
      </c>
      <c r="K15" s="268" t="s">
        <v>15684</v>
      </c>
      <c r="L15" s="268" t="s">
        <v>15685</v>
      </c>
      <c r="M15" s="268"/>
      <c r="N15" s="268"/>
      <c r="O15" s="268" t="s">
        <v>15686</v>
      </c>
      <c r="P15" s="218"/>
      <c r="Q15" s="269"/>
      <c r="R15" s="215" t="str">
        <f ca="1">IF(ISERROR($V15),"",OFFSET('Smelter Look-up'!$C$4,$V15-4,0)&amp;"")</f>
        <v>Atasay Kuyumculuk Sanayi Ve Ticaret A.S.</v>
      </c>
      <c r="S15" s="222" t="str">
        <f t="shared" ca="1" si="3"/>
        <v>TR</v>
      </c>
      <c r="T15" s="222" t="str">
        <f ca="1">IF(B15="","",IF(ISERROR(MATCH($J15,SorP!$B$1:$B$6230,0)),"",INDIRECT("'SorP'!$A$"&amp;MATCH($J15,SorP!$B$1:$B$6230,0))))</f>
        <v>TR-34</v>
      </c>
      <c r="U15" s="238"/>
      <c r="V15" s="270">
        <f>IF(C15="",NA(),MATCH($B15&amp;$C15,'Smelter Look-up'!$J:$J,0))</f>
        <v>31</v>
      </c>
      <c r="W15" s="271"/>
      <c r="X15" s="271">
        <f t="shared" si="4"/>
        <v>0</v>
      </c>
      <c r="Y15" s="271"/>
      <c r="Z15" s="271"/>
      <c r="AB15" s="273" t="str">
        <f t="shared" si="5"/>
        <v>GoldAtasay Kuyumculuk Sanayi Ve Ticaret A.S.</v>
      </c>
    </row>
    <row r="16" spans="1:34" s="272" customFormat="1" ht="20.100000000000001" customHeight="1">
      <c r="A16" s="324" t="s">
        <v>793</v>
      </c>
      <c r="B16" s="215" t="s">
        <v>1133</v>
      </c>
      <c r="C16" s="219" t="s">
        <v>148</v>
      </c>
      <c r="D16" s="278"/>
      <c r="E16" s="215" t="s">
        <v>2463</v>
      </c>
      <c r="F16" s="215" t="s">
        <v>793</v>
      </c>
      <c r="G16" s="215" t="s">
        <v>13459</v>
      </c>
      <c r="H16" s="216">
        <v>0</v>
      </c>
      <c r="I16" s="217" t="s">
        <v>1837</v>
      </c>
      <c r="J16" s="217" t="s">
        <v>1838</v>
      </c>
      <c r="K16" s="268"/>
      <c r="L16" s="268"/>
      <c r="M16" s="268"/>
      <c r="N16" s="268"/>
      <c r="O16" s="215" t="s">
        <v>2463</v>
      </c>
      <c r="P16" s="218"/>
      <c r="Q16" s="269"/>
      <c r="R16" s="215" t="str">
        <f ca="1">IF(ISERROR($V16),"",OFFSET('Smelter Look-up'!$C$4,$V16-4,0)&amp;"")</f>
        <v>Kennametal Huntsville</v>
      </c>
      <c r="S16" s="222" t="str">
        <f t="shared" ca="1" si="3"/>
        <v>US</v>
      </c>
      <c r="T16" s="222" t="str">
        <f ca="1">IF(B16="","",IF(ISERROR(MATCH($J16,SorP!$B$1:$B$6230,0)),"",INDIRECT("'SorP'!$A$"&amp;MATCH($J16,SorP!$B$1:$B$6230,0))))</f>
        <v>US-AL</v>
      </c>
      <c r="U16" s="238"/>
      <c r="V16" s="270">
        <f>IF(C16="",NA(),MATCH($B16&amp;$C16,'Smelter Look-up'!$J:$J,0))</f>
        <v>583</v>
      </c>
      <c r="W16" s="271"/>
      <c r="X16" s="271">
        <f t="shared" si="4"/>
        <v>0</v>
      </c>
      <c r="Y16" s="271"/>
      <c r="Z16" s="271"/>
      <c r="AB16" s="273" t="str">
        <f t="shared" si="5"/>
        <v>TungstenKennametal Huntsville</v>
      </c>
    </row>
    <row r="17" spans="1:28" s="272" customFormat="1" ht="20.100000000000001" customHeight="1">
      <c r="A17" s="324" t="s">
        <v>658</v>
      </c>
      <c r="B17" s="215" t="s">
        <v>1130</v>
      </c>
      <c r="C17" s="219" t="s">
        <v>1224</v>
      </c>
      <c r="D17" s="278"/>
      <c r="E17" s="215" t="s">
        <v>1101</v>
      </c>
      <c r="F17" s="215" t="s">
        <v>658</v>
      </c>
      <c r="G17" s="215" t="s">
        <v>13459</v>
      </c>
      <c r="H17" s="216">
        <v>0</v>
      </c>
      <c r="I17" s="217" t="s">
        <v>1563</v>
      </c>
      <c r="J17" s="217" t="s">
        <v>1563</v>
      </c>
      <c r="K17" s="268"/>
      <c r="L17" s="268"/>
      <c r="M17" s="268"/>
      <c r="N17" s="268"/>
      <c r="O17" s="268" t="s">
        <v>15645</v>
      </c>
      <c r="P17" s="218"/>
      <c r="Q17" s="269"/>
      <c r="R17" s="215" t="str">
        <f ca="1">IF(ISERROR($V17),"",OFFSET('Smelter Look-up'!$C$4,$V17-4,0)&amp;"")</f>
        <v>Aurubis AG</v>
      </c>
      <c r="S17" s="222" t="str">
        <f t="shared" ca="1" si="3"/>
        <v>DE</v>
      </c>
      <c r="T17" s="222" t="str">
        <f ca="1">IF(B17="","",IF(ISERROR(MATCH($J17,SorP!$B$1:$B$6230,0)),"",INDIRECT("'SorP'!$A$"&amp;MATCH($J17,SorP!$B$1:$B$6230,0))))</f>
        <v>DE-HH</v>
      </c>
      <c r="U17" s="238"/>
      <c r="V17" s="270">
        <f>IF(C17="",NA(),MATCH($B17&amp;$C17,'Smelter Look-up'!$J:$J,0))</f>
        <v>34</v>
      </c>
      <c r="W17" s="271"/>
      <c r="X17" s="271">
        <f t="shared" si="4"/>
        <v>0</v>
      </c>
      <c r="Y17" s="271"/>
      <c r="Z17" s="271"/>
      <c r="AB17" s="273" t="str">
        <f t="shared" si="5"/>
        <v>GoldAurubis AG</v>
      </c>
    </row>
    <row r="18" spans="1:28" s="272" customFormat="1" ht="20.100000000000001" customHeight="1">
      <c r="A18" s="214" t="s">
        <v>659</v>
      </c>
      <c r="B18" s="215" t="s">
        <v>1130</v>
      </c>
      <c r="C18" s="219" t="s">
        <v>904</v>
      </c>
      <c r="D18" s="278"/>
      <c r="E18" s="215" t="s">
        <v>881</v>
      </c>
      <c r="F18" s="215" t="s">
        <v>659</v>
      </c>
      <c r="G18" s="215" t="s">
        <v>13459</v>
      </c>
      <c r="H18" s="216">
        <v>0</v>
      </c>
      <c r="I18" s="217" t="s">
        <v>2218</v>
      </c>
      <c r="J18" s="217" t="s">
        <v>9655</v>
      </c>
      <c r="K18" s="268"/>
      <c r="L18" s="268"/>
      <c r="M18" s="268"/>
      <c r="N18" s="268"/>
      <c r="O18" s="268" t="s">
        <v>15649</v>
      </c>
      <c r="P18" s="218"/>
      <c r="Q18" s="269"/>
      <c r="R18" s="215" t="str">
        <f ca="1">IF(ISERROR($V18),"",OFFSET('Smelter Look-up'!$C$4,$V18-4,0)&amp;"")</f>
        <v>Bangko Sentral ng Pilipinas (Central Bank of the Philippines)</v>
      </c>
      <c r="S18" s="222" t="str">
        <f t="shared" ca="1" si="3"/>
        <v>PH</v>
      </c>
      <c r="T18" s="222" t="str">
        <f ca="1">IF(B18="","",IF(ISERROR(MATCH($J18,SorP!$B$1:$B$6230,0)),"",INDIRECT("'SorP'!$A$"&amp;MATCH($J18,SorP!$B$1:$B$6230,0))))</f>
        <v>PH-RIZ</v>
      </c>
      <c r="U18" s="238"/>
      <c r="V18" s="270">
        <f>IF(C18="",NA(),MATCH($B18&amp;$C18,'Smelter Look-up'!$J:$J,0))</f>
        <v>38</v>
      </c>
      <c r="W18" s="271"/>
      <c r="X18" s="271">
        <f t="shared" si="4"/>
        <v>0</v>
      </c>
      <c r="Y18" s="271"/>
      <c r="Z18" s="271"/>
      <c r="AB18" s="273" t="str">
        <f t="shared" si="5"/>
        <v>GoldBangko Sentral ng Pilipinas (Central Bank of the Philippines)</v>
      </c>
    </row>
    <row r="19" spans="1:28" s="272" customFormat="1" ht="25.5">
      <c r="A19" s="214" t="s">
        <v>660</v>
      </c>
      <c r="B19" s="215" t="s">
        <v>1130</v>
      </c>
      <c r="C19" s="219" t="s">
        <v>1226</v>
      </c>
      <c r="D19" s="278"/>
      <c r="E19" s="215" t="s">
        <v>887</v>
      </c>
      <c r="F19" s="215" t="s">
        <v>660</v>
      </c>
      <c r="G19" s="215" t="s">
        <v>13459</v>
      </c>
      <c r="H19" s="216">
        <v>0</v>
      </c>
      <c r="I19" s="217" t="s">
        <v>1565</v>
      </c>
      <c r="J19" s="217" t="s">
        <v>10485</v>
      </c>
      <c r="K19" s="268"/>
      <c r="L19" s="268"/>
      <c r="M19" s="268"/>
      <c r="N19" s="268"/>
      <c r="O19" s="268" t="s">
        <v>15650</v>
      </c>
      <c r="P19" s="218"/>
      <c r="Q19" s="269"/>
      <c r="R19" s="215" t="str">
        <f ca="1">IF(ISERROR($V19),"",OFFSET('Smelter Look-up'!$C$4,$V19-4,0)&amp;"")</f>
        <v>Boliden AB</v>
      </c>
      <c r="S19" s="222" t="str">
        <f t="shared" ca="1" si="3"/>
        <v>SE</v>
      </c>
      <c r="T19" s="222" t="str">
        <f ca="1">IF(B19="","",IF(ISERROR(MATCH($J19,SorP!$B$1:$B$6230,0)),"",INDIRECT("'SorP'!$A$"&amp;MATCH($J19,SorP!$B$1:$B$6230,0))))</f>
        <v>SE-AC</v>
      </c>
      <c r="U19" s="238"/>
      <c r="V19" s="270">
        <f>IF(C19="",NA(),MATCH($B19&amp;$C19,'Smelter Look-up'!$J:$J,0))</f>
        <v>39</v>
      </c>
      <c r="W19" s="271"/>
      <c r="X19" s="271">
        <f t="shared" si="4"/>
        <v>0</v>
      </c>
      <c r="Y19" s="271"/>
      <c r="Z19" s="271"/>
      <c r="AB19" s="273" t="str">
        <f t="shared" si="5"/>
        <v>GoldBoliden AB</v>
      </c>
    </row>
    <row r="20" spans="1:28" s="272" customFormat="1" ht="51">
      <c r="A20" s="214" t="s">
        <v>662</v>
      </c>
      <c r="B20" s="215" t="s">
        <v>1130</v>
      </c>
      <c r="C20" s="219" t="s">
        <v>661</v>
      </c>
      <c r="D20" s="278"/>
      <c r="E20" s="215" t="s">
        <v>1101</v>
      </c>
      <c r="F20" s="215" t="s">
        <v>662</v>
      </c>
      <c r="G20" s="215" t="s">
        <v>13459</v>
      </c>
      <c r="H20" s="216">
        <v>0</v>
      </c>
      <c r="I20" s="217" t="s">
        <v>1549</v>
      </c>
      <c r="J20" s="217" t="s">
        <v>1550</v>
      </c>
      <c r="K20" s="268"/>
      <c r="L20" s="268"/>
      <c r="M20" s="268"/>
      <c r="N20" s="268"/>
      <c r="O20" s="268" t="s">
        <v>15645</v>
      </c>
      <c r="P20" s="218"/>
      <c r="Q20" s="269"/>
      <c r="R20" s="215" t="str">
        <f ca="1">IF(ISERROR($V20),"",OFFSET('Smelter Look-up'!$C$4,$V20-4,0)&amp;"")</f>
        <v>C. Hafner GmbH + Co. KG</v>
      </c>
      <c r="S20" s="222" t="str">
        <f t="shared" ca="1" si="3"/>
        <v>DE</v>
      </c>
      <c r="T20" s="222" t="str">
        <f ca="1">IF(B20="","",IF(ISERROR(MATCH($J20,SorP!$B$1:$B$6230,0)),"",INDIRECT("'SorP'!$A$"&amp;MATCH($J20,SorP!$B$1:$B$6230,0))))</f>
        <v>DE-BW</v>
      </c>
      <c r="U20" s="238"/>
      <c r="V20" s="270">
        <f>IF(C20="",NA(),MATCH($B20&amp;$C20,'Smelter Look-up'!$J:$J,0))</f>
        <v>40</v>
      </c>
      <c r="W20" s="271"/>
      <c r="X20" s="271">
        <f t="shared" si="4"/>
        <v>0</v>
      </c>
      <c r="Y20" s="271"/>
      <c r="Z20" s="271"/>
      <c r="AB20" s="273" t="str">
        <f t="shared" si="5"/>
        <v>GoldC. Hafner GmbH + Co. KG</v>
      </c>
    </row>
    <row r="21" spans="1:28" s="272" customFormat="1" ht="38.25">
      <c r="A21" s="214" t="s">
        <v>663</v>
      </c>
      <c r="B21" s="215" t="s">
        <v>1130</v>
      </c>
      <c r="C21" s="219" t="s">
        <v>905</v>
      </c>
      <c r="D21" s="278"/>
      <c r="E21" s="215" t="s">
        <v>1113</v>
      </c>
      <c r="F21" s="215" t="s">
        <v>663</v>
      </c>
      <c r="G21" s="215" t="s">
        <v>13459</v>
      </c>
      <c r="H21" s="216" t="s">
        <v>15687</v>
      </c>
      <c r="I21" s="217" t="s">
        <v>1566</v>
      </c>
      <c r="J21" s="217" t="s">
        <v>1567</v>
      </c>
      <c r="K21" s="268" t="s">
        <v>15688</v>
      </c>
      <c r="L21" s="268" t="s">
        <v>15689</v>
      </c>
      <c r="M21" s="268"/>
      <c r="N21" s="268"/>
      <c r="O21" s="268" t="s">
        <v>15690</v>
      </c>
      <c r="P21" s="218"/>
      <c r="Q21" s="269"/>
      <c r="R21" s="215" t="str">
        <f ca="1">IF(ISERROR($V21),"",OFFSET('Smelter Look-up'!$C$4,$V21-4,0)&amp;"")</f>
        <v>Caridad</v>
      </c>
      <c r="S21" s="222" t="str">
        <f t="shared" ca="1" si="3"/>
        <v>MX</v>
      </c>
      <c r="T21" s="222" t="str">
        <f ca="1">IF(B21="","",IF(ISERROR(MATCH($J21,SorP!$B$1:$B$6230,0)),"",INDIRECT("'SorP'!$A$"&amp;MATCH($J21,SorP!$B$1:$B$6230,0))))</f>
        <v>MX-SON</v>
      </c>
      <c r="U21" s="238"/>
      <c r="V21" s="270">
        <f>IF(C21="",NA(),MATCH($B21&amp;$C21,'Smelter Look-up'!$J:$J,0))</f>
        <v>42</v>
      </c>
      <c r="W21" s="271"/>
      <c r="X21" s="271">
        <f t="shared" si="4"/>
        <v>0</v>
      </c>
      <c r="Y21" s="271"/>
      <c r="Z21" s="271"/>
      <c r="AB21" s="273" t="str">
        <f t="shared" si="5"/>
        <v>GoldCaridad</v>
      </c>
    </row>
    <row r="22" spans="1:28" s="272" customFormat="1" ht="102">
      <c r="A22" s="214" t="s">
        <v>664</v>
      </c>
      <c r="B22" s="215" t="s">
        <v>1130</v>
      </c>
      <c r="C22" s="219" t="s">
        <v>2259</v>
      </c>
      <c r="D22" s="278"/>
      <c r="E22" s="215" t="s">
        <v>1097</v>
      </c>
      <c r="F22" s="215" t="s">
        <v>664</v>
      </c>
      <c r="G22" s="215" t="s">
        <v>13459</v>
      </c>
      <c r="H22" s="216">
        <v>0</v>
      </c>
      <c r="I22" s="217" t="s">
        <v>1568</v>
      </c>
      <c r="J22" s="217" t="s">
        <v>1569</v>
      </c>
      <c r="K22" s="268"/>
      <c r="L22" s="268"/>
      <c r="M22" s="268"/>
      <c r="N22" s="268"/>
      <c r="O22" s="268" t="s">
        <v>15652</v>
      </c>
      <c r="P22" s="218"/>
      <c r="Q22" s="269"/>
      <c r="R22" s="215" t="str">
        <f ca="1">IF(ISERROR($V22),"",OFFSET('Smelter Look-up'!$C$4,$V22-4,0)&amp;"")</f>
        <v>CCR Refinery - Glencore Canada Corporation</v>
      </c>
      <c r="S22" s="222" t="str">
        <f t="shared" ca="1" si="3"/>
        <v>CA</v>
      </c>
      <c r="T22" s="222" t="str">
        <f ca="1">IF(B22="","",IF(ISERROR(MATCH($J22,SorP!$B$1:$B$6230,0)),"",INDIRECT("'SorP'!$A$"&amp;MATCH($J22,SorP!$B$1:$B$6230,0))))</f>
        <v>CA-QC</v>
      </c>
      <c r="U22" s="238"/>
      <c r="V22" s="270">
        <f>IF(C22="",NA(),MATCH($B22&amp;$C22,'Smelter Look-up'!$J:$J,0))</f>
        <v>44</v>
      </c>
      <c r="W22" s="271"/>
      <c r="X22" s="271">
        <f t="shared" si="4"/>
        <v>0</v>
      </c>
      <c r="Y22" s="271"/>
      <c r="Z22" s="271"/>
      <c r="AB22" s="273" t="str">
        <f t="shared" si="5"/>
        <v>GoldCCR Refinery - Glencore Canada Corporation</v>
      </c>
    </row>
    <row r="23" spans="1:28" s="272" customFormat="1" ht="51">
      <c r="A23" s="214" t="s">
        <v>665</v>
      </c>
      <c r="B23" s="215" t="s">
        <v>1130</v>
      </c>
      <c r="C23" s="219" t="s">
        <v>2524</v>
      </c>
      <c r="D23" s="278"/>
      <c r="E23" s="215" t="s">
        <v>1098</v>
      </c>
      <c r="F23" s="215" t="s">
        <v>665</v>
      </c>
      <c r="G23" s="215" t="s">
        <v>13459</v>
      </c>
      <c r="H23" s="216">
        <v>0</v>
      </c>
      <c r="I23" s="217" t="s">
        <v>1572</v>
      </c>
      <c r="J23" s="217" t="s">
        <v>1573</v>
      </c>
      <c r="K23" s="268"/>
      <c r="L23" s="268"/>
      <c r="M23" s="268"/>
      <c r="N23" s="268"/>
      <c r="O23" s="268" t="s">
        <v>15648</v>
      </c>
      <c r="P23" s="218"/>
      <c r="Q23" s="269"/>
      <c r="R23" s="215" t="str">
        <f ca="1">IF(ISERROR($V23),"",OFFSET('Smelter Look-up'!$C$4,$V23-4,0)&amp;"")</f>
        <v>Cendres + Metaux S.A.</v>
      </c>
      <c r="S23" s="222" t="str">
        <f t="shared" ca="1" si="3"/>
        <v>CH</v>
      </c>
      <c r="T23" s="222" t="str">
        <f ca="1">IF(B23="","",IF(ISERROR(MATCH($J23,SorP!$B$1:$B$6230,0)),"",INDIRECT("'SorP'!$A$"&amp;MATCH($J23,SorP!$B$1:$B$6230,0))))</f>
        <v>CH-BE</v>
      </c>
      <c r="U23" s="238"/>
      <c r="V23" s="270">
        <f>IF(C23="",NA(),MATCH($B23&amp;$C23,'Smelter Look-up'!$J:$J,0))</f>
        <v>46</v>
      </c>
      <c r="W23" s="271"/>
      <c r="X23" s="271">
        <f t="shared" si="4"/>
        <v>0</v>
      </c>
      <c r="Y23" s="271"/>
      <c r="Z23" s="271"/>
      <c r="AB23" s="273" t="str">
        <f t="shared" si="5"/>
        <v>GoldCendres + Metaux S.A.</v>
      </c>
    </row>
    <row r="24" spans="1:28" s="272" customFormat="1" ht="76.5">
      <c r="A24" s="214" t="s">
        <v>744</v>
      </c>
      <c r="B24" s="215" t="s">
        <v>1130</v>
      </c>
      <c r="C24" s="219" t="s">
        <v>2158</v>
      </c>
      <c r="D24" s="278"/>
      <c r="E24" s="215" t="s">
        <v>1100</v>
      </c>
      <c r="F24" s="215" t="s">
        <v>744</v>
      </c>
      <c r="G24" s="215" t="s">
        <v>13459</v>
      </c>
      <c r="H24" s="216" t="s">
        <v>15691</v>
      </c>
      <c r="I24" s="217" t="s">
        <v>1574</v>
      </c>
      <c r="J24" s="217" t="s">
        <v>13851</v>
      </c>
      <c r="K24" s="268" t="s">
        <v>15692</v>
      </c>
      <c r="L24" s="268" t="s">
        <v>15693</v>
      </c>
      <c r="M24" s="268"/>
      <c r="N24" s="268"/>
      <c r="O24" s="268" t="s">
        <v>15694</v>
      </c>
      <c r="P24" s="218"/>
      <c r="Q24" s="269"/>
      <c r="R24" s="215" t="str">
        <f ca="1">IF(ISERROR($V24),"",OFFSET('Smelter Look-up'!$C$4,$V24-4,0)&amp;"")</f>
        <v>Yunnan Copper Industry Co., Ltd.</v>
      </c>
      <c r="S24" s="222" t="str">
        <f t="shared" ca="1" si="3"/>
        <v>CN</v>
      </c>
      <c r="T24" s="222" t="str">
        <f ca="1">IF(B24="","",IF(ISERROR(MATCH($J24,SorP!$B$1:$B$6230,0)),"",INDIRECT("'SorP'!$A$"&amp;MATCH($J24,SorP!$B$1:$B$6230,0))))</f>
        <v>CN-YN</v>
      </c>
      <c r="U24" s="238"/>
      <c r="V24" s="270">
        <f>IF(C24="",NA(),MATCH($B24&amp;$C24,'Smelter Look-up'!$J:$J,0))</f>
        <v>301</v>
      </c>
      <c r="W24" s="271"/>
      <c r="X24" s="271">
        <f t="shared" si="4"/>
        <v>0</v>
      </c>
      <c r="Y24" s="271"/>
      <c r="Z24" s="271"/>
      <c r="AB24" s="273" t="str">
        <f t="shared" si="5"/>
        <v>GoldYunnan Copper Industry Co., Ltd.</v>
      </c>
    </row>
    <row r="25" spans="1:28" s="272" customFormat="1" ht="114.75">
      <c r="A25" s="214" t="s">
        <v>747</v>
      </c>
      <c r="B25" s="215" t="s">
        <v>1132</v>
      </c>
      <c r="C25" s="219" t="s">
        <v>2</v>
      </c>
      <c r="D25" s="278"/>
      <c r="E25" s="215" t="s">
        <v>1100</v>
      </c>
      <c r="F25" s="215" t="s">
        <v>747</v>
      </c>
      <c r="G25" s="215" t="s">
        <v>13459</v>
      </c>
      <c r="H25" s="216">
        <v>0</v>
      </c>
      <c r="I25" s="217" t="s">
        <v>1597</v>
      </c>
      <c r="J25" s="217" t="s">
        <v>15632</v>
      </c>
      <c r="K25" s="268"/>
      <c r="L25" s="268"/>
      <c r="M25" s="268"/>
      <c r="N25" s="268"/>
      <c r="O25" s="268" t="s">
        <v>15653</v>
      </c>
      <c r="P25" s="218"/>
      <c r="Q25" s="269"/>
      <c r="R25" s="215" t="str">
        <f ca="1">IF(ISERROR($V25),"",OFFSET('Smelter Look-up'!$C$4,$V25-4,0)&amp;"")</f>
        <v>Changsha South Tantalum Niobium Co., Ltd.</v>
      </c>
      <c r="S25" s="222" t="str">
        <f t="shared" ca="1" si="3"/>
        <v>CN</v>
      </c>
      <c r="T25" s="222" t="str">
        <f ca="1">IF(B25="","",IF(ISERROR(MATCH($J25,SorP!$B$1:$B$6230,0)),"",INDIRECT("'SorP'!$A$"&amp;MATCH($J25,SorP!$B$1:$B$6230,0))))</f>
        <v/>
      </c>
      <c r="U25" s="238"/>
      <c r="V25" s="270">
        <f>IF(C25="",NA(),MATCH($B25&amp;$C25,'Smelter Look-up'!$J:$J,0))</f>
        <v>316</v>
      </c>
      <c r="W25" s="271"/>
      <c r="X25" s="271">
        <f t="shared" si="4"/>
        <v>0</v>
      </c>
      <c r="Y25" s="271"/>
      <c r="Z25" s="271"/>
      <c r="AB25" s="273" t="str">
        <f t="shared" si="5"/>
        <v>TantalumChangsha South Tantalum Niobium Co., Ltd.</v>
      </c>
    </row>
    <row r="26" spans="1:28" s="272" customFormat="1" ht="89.25">
      <c r="A26" s="214" t="s">
        <v>794</v>
      </c>
      <c r="B26" s="215" t="s">
        <v>1133</v>
      </c>
      <c r="C26" s="219" t="s">
        <v>1380</v>
      </c>
      <c r="D26" s="278"/>
      <c r="E26" s="215" t="s">
        <v>1100</v>
      </c>
      <c r="F26" s="215" t="s">
        <v>794</v>
      </c>
      <c r="G26" s="215" t="s">
        <v>13459</v>
      </c>
      <c r="H26" s="216">
        <v>0</v>
      </c>
      <c r="I26" s="217" t="s">
        <v>1839</v>
      </c>
      <c r="J26" s="217" t="s">
        <v>15431</v>
      </c>
      <c r="K26" s="268"/>
      <c r="L26" s="268"/>
      <c r="M26" s="268"/>
      <c r="N26" s="268"/>
      <c r="O26" s="268" t="s">
        <v>15653</v>
      </c>
      <c r="P26" s="218"/>
      <c r="Q26" s="269"/>
      <c r="R26" s="215" t="str">
        <f ca="1">IF(ISERROR($V26),"",OFFSET('Smelter Look-up'!$C$4,$V26-4,0)&amp;"")</f>
        <v>Guangdong Xianglu Tungsten Co., Ltd.</v>
      </c>
      <c r="S26" s="222" t="str">
        <f t="shared" ca="1" si="3"/>
        <v>CN</v>
      </c>
      <c r="T26" s="222" t="str">
        <f ca="1">IF(B26="","",IF(ISERROR(MATCH($J26,SorP!$B$1:$B$6230,0)),"",INDIRECT("'SorP'!$A$"&amp;MATCH($J26,SorP!$B$1:$B$6230,0))))</f>
        <v/>
      </c>
      <c r="U26" s="238"/>
      <c r="V26" s="270">
        <f>IF(C26="",NA(),MATCH($B26&amp;$C26,'Smelter Look-up'!$J:$J,0))</f>
        <v>562</v>
      </c>
      <c r="W26" s="271"/>
      <c r="X26" s="271">
        <f t="shared" si="4"/>
        <v>0</v>
      </c>
      <c r="Y26" s="271"/>
      <c r="Z26" s="271"/>
      <c r="AB26" s="273" t="str">
        <f t="shared" si="5"/>
        <v>TungstenGuangdong Xianglu Tungsten Co., Ltd.</v>
      </c>
    </row>
    <row r="27" spans="1:28" s="272" customFormat="1" ht="102">
      <c r="A27" s="214" t="s">
        <v>2303</v>
      </c>
      <c r="B27" s="215" t="s">
        <v>1131</v>
      </c>
      <c r="C27" s="219" t="s">
        <v>2363</v>
      </c>
      <c r="D27" s="278"/>
      <c r="E27" s="215" t="s">
        <v>1100</v>
      </c>
      <c r="F27" s="215" t="s">
        <v>2303</v>
      </c>
      <c r="G27" s="215" t="s">
        <v>13459</v>
      </c>
      <c r="H27" s="216">
        <v>0</v>
      </c>
      <c r="I27" s="217" t="s">
        <v>1788</v>
      </c>
      <c r="J27" s="217" t="s">
        <v>13846</v>
      </c>
      <c r="K27" s="268"/>
      <c r="L27" s="268"/>
      <c r="M27" s="268"/>
      <c r="N27" s="268"/>
      <c r="O27" s="268" t="s">
        <v>15653</v>
      </c>
      <c r="P27" s="218"/>
      <c r="Q27" s="269"/>
      <c r="R27" s="215" t="str">
        <f ca="1">IF(ISERROR($V27),"",OFFSET('Smelter Look-up'!$C$4,$V27-4,0)&amp;"")</f>
        <v>Chenzhou Yunxiang Mining and Metallurgy Co., Ltd.</v>
      </c>
      <c r="S27" s="222" t="str">
        <f t="shared" ca="1" si="3"/>
        <v>CN</v>
      </c>
      <c r="T27" s="222" t="str">
        <f ca="1">IF(B27="","",IF(ISERROR(MATCH($J27,SorP!$B$1:$B$6230,0)),"",INDIRECT("'SorP'!$A$"&amp;MATCH($J27,SorP!$B$1:$B$6230,0))))</f>
        <v>CN-HN</v>
      </c>
      <c r="U27" s="238"/>
      <c r="V27" s="270">
        <f>IF(C27="",NA(),MATCH($B27&amp;$C27,'Smelter Look-up'!$J:$J,0))</f>
        <v>392</v>
      </c>
      <c r="W27" s="271"/>
      <c r="X27" s="271">
        <f t="shared" si="4"/>
        <v>0</v>
      </c>
      <c r="Y27" s="271"/>
      <c r="Z27" s="271"/>
      <c r="AB27" s="273" t="str">
        <f t="shared" si="5"/>
        <v>TinChenzhou Yunxiang Mining and Metallurgy Co., Ltd.</v>
      </c>
    </row>
    <row r="28" spans="1:28" s="272" customFormat="1" ht="38.25">
      <c r="A28" s="214" t="s">
        <v>666</v>
      </c>
      <c r="B28" s="215" t="s">
        <v>1130</v>
      </c>
      <c r="C28" s="219" t="s">
        <v>53</v>
      </c>
      <c r="D28" s="278"/>
      <c r="E28" s="215" t="s">
        <v>1107</v>
      </c>
      <c r="F28" s="215" t="s">
        <v>666</v>
      </c>
      <c r="G28" s="215" t="s">
        <v>13459</v>
      </c>
      <c r="H28" s="216">
        <v>0</v>
      </c>
      <c r="I28" s="217" t="s">
        <v>1576</v>
      </c>
      <c r="J28" s="217" t="s">
        <v>6576</v>
      </c>
      <c r="K28" s="268"/>
      <c r="L28" s="268"/>
      <c r="M28" s="268"/>
      <c r="N28" s="268"/>
      <c r="O28" s="268" t="s">
        <v>15654</v>
      </c>
      <c r="P28" s="218"/>
      <c r="Q28" s="269"/>
      <c r="R28" s="215" t="str">
        <f ca="1">IF(ISERROR($V28),"",OFFSET('Smelter Look-up'!$C$4,$V28-4,0)&amp;"")</f>
        <v>Chimet S.p.A.</v>
      </c>
      <c r="S28" s="222" t="str">
        <f t="shared" ca="1" si="3"/>
        <v>IT</v>
      </c>
      <c r="T28" s="222" t="str">
        <f ca="1">IF(B28="","",IF(ISERROR(MATCH($J28,SorP!$B$1:$B$6230,0)),"",INDIRECT("'SorP'!$A$"&amp;MATCH($J28,SorP!$B$1:$B$6230,0))))</f>
        <v>IT-52</v>
      </c>
      <c r="U28" s="238"/>
      <c r="V28" s="270">
        <f>IF(C28="",NA(),MATCH($B28&amp;$C28,'Smelter Look-up'!$J:$J,0))</f>
        <v>52</v>
      </c>
      <c r="W28" s="271"/>
      <c r="X28" s="271">
        <f t="shared" si="4"/>
        <v>0</v>
      </c>
      <c r="Y28" s="271"/>
      <c r="Z28" s="271"/>
      <c r="AB28" s="273" t="str">
        <f t="shared" si="5"/>
        <v>GoldChimet S.p.A.</v>
      </c>
    </row>
    <row r="29" spans="1:28" s="272" customFormat="1" ht="102">
      <c r="A29" s="214" t="s">
        <v>795</v>
      </c>
      <c r="B29" s="215" t="s">
        <v>1133</v>
      </c>
      <c r="C29" s="219" t="s">
        <v>1379</v>
      </c>
      <c r="D29" s="278"/>
      <c r="E29" s="215" t="s">
        <v>1100</v>
      </c>
      <c r="F29" s="215" t="s">
        <v>795</v>
      </c>
      <c r="G29" s="215" t="s">
        <v>13459</v>
      </c>
      <c r="H29" s="216">
        <v>0</v>
      </c>
      <c r="I29" s="217" t="s">
        <v>1787</v>
      </c>
      <c r="J29" s="217" t="s">
        <v>15633</v>
      </c>
      <c r="K29" s="268"/>
      <c r="L29" s="268"/>
      <c r="M29" s="268"/>
      <c r="N29" s="268"/>
      <c r="O29" s="268" t="s">
        <v>15653</v>
      </c>
      <c r="P29" s="218"/>
      <c r="Q29" s="269"/>
      <c r="R29" s="215" t="str">
        <f ca="1">IF(ISERROR($V29),"",OFFSET('Smelter Look-up'!$C$4,$V29-4,0)&amp;"")</f>
        <v>Chongyi Zhangyuan Tungsten Co., Ltd.</v>
      </c>
      <c r="S29" s="222" t="str">
        <f t="shared" ca="1" si="3"/>
        <v>CN</v>
      </c>
      <c r="T29" s="222" t="str">
        <f ca="1">IF(B29="","",IF(ISERROR(MATCH($J29,SorP!$B$1:$B$6230,0)),"",INDIRECT("'SorP'!$A$"&amp;MATCH($J29,SorP!$B$1:$B$6230,0))))</f>
        <v/>
      </c>
      <c r="U29" s="238"/>
      <c r="V29" s="270">
        <f>IF(C29="",NA(),MATCH($B29&amp;$C29,'Smelter Look-up'!$J:$J,0))</f>
        <v>550</v>
      </c>
      <c r="W29" s="271"/>
      <c r="X29" s="271">
        <f t="shared" si="4"/>
        <v>0</v>
      </c>
      <c r="Y29" s="271"/>
      <c r="Z29" s="271"/>
      <c r="AB29" s="273" t="str">
        <f t="shared" si="5"/>
        <v>TungstenChongyi Zhangyuan Tungsten Co., Ltd.</v>
      </c>
    </row>
    <row r="30" spans="1:28" s="272" customFormat="1" ht="38.25">
      <c r="A30" s="214" t="s">
        <v>667</v>
      </c>
      <c r="B30" s="215" t="s">
        <v>1130</v>
      </c>
      <c r="C30" s="219" t="s">
        <v>539</v>
      </c>
      <c r="D30" s="278"/>
      <c r="E30" s="215" t="s">
        <v>1108</v>
      </c>
      <c r="F30" s="215" t="s">
        <v>667</v>
      </c>
      <c r="G30" s="215" t="s">
        <v>13459</v>
      </c>
      <c r="H30" s="216">
        <v>0</v>
      </c>
      <c r="I30" s="217" t="s">
        <v>1577</v>
      </c>
      <c r="J30" s="217" t="s">
        <v>1548</v>
      </c>
      <c r="K30" s="268"/>
      <c r="L30" s="268"/>
      <c r="M30" s="268"/>
      <c r="N30" s="268"/>
      <c r="O30" s="268" t="s">
        <v>15644</v>
      </c>
      <c r="P30" s="218"/>
      <c r="Q30" s="269"/>
      <c r="R30" s="215" t="str">
        <f ca="1">IF(ISERROR($V30),"",OFFSET('Smelter Look-up'!$C$4,$V30-4,0)&amp;"")</f>
        <v>Chugai Mining</v>
      </c>
      <c r="S30" s="222" t="str">
        <f t="shared" ca="1" si="3"/>
        <v>JP</v>
      </c>
      <c r="T30" s="222" t="str">
        <f ca="1">IF(B30="","",IF(ISERROR(MATCH($J30,SorP!$B$1:$B$6230,0)),"",INDIRECT("'SorP'!$A$"&amp;MATCH($J30,SorP!$B$1:$B$6230,0))))</f>
        <v>JP-13</v>
      </c>
      <c r="U30" s="238"/>
      <c r="V30" s="270">
        <f>IF(C30="",NA(),MATCH($B30&amp;$C30,'Smelter Look-up'!$J:$J,0))</f>
        <v>55</v>
      </c>
      <c r="W30" s="271"/>
      <c r="X30" s="271">
        <f t="shared" si="4"/>
        <v>0</v>
      </c>
      <c r="Y30" s="271"/>
      <c r="Z30" s="271"/>
      <c r="AB30" s="273" t="str">
        <f t="shared" si="5"/>
        <v>GoldChugai Mining</v>
      </c>
    </row>
    <row r="31" spans="1:28" s="272" customFormat="1" ht="76.5">
      <c r="A31" s="214" t="s">
        <v>14041</v>
      </c>
      <c r="B31" s="215" t="s">
        <v>1133</v>
      </c>
      <c r="C31" s="219" t="s">
        <v>2159</v>
      </c>
      <c r="D31" s="278"/>
      <c r="E31" s="215" t="s">
        <v>1100</v>
      </c>
      <c r="F31" s="215" t="s">
        <v>14041</v>
      </c>
      <c r="G31" s="215" t="s">
        <v>13459</v>
      </c>
      <c r="H31" s="216" t="s">
        <v>15631</v>
      </c>
      <c r="I31" s="217" t="s">
        <v>1772</v>
      </c>
      <c r="J31" s="217" t="s">
        <v>13826</v>
      </c>
      <c r="K31" s="268" t="s">
        <v>15631</v>
      </c>
      <c r="L31" s="268" t="s">
        <v>15631</v>
      </c>
      <c r="M31" s="268"/>
      <c r="N31" s="268"/>
      <c r="O31" s="268" t="s">
        <v>15695</v>
      </c>
      <c r="P31" s="218"/>
      <c r="Q31" s="269"/>
      <c r="R31" s="215" t="str">
        <f ca="1">IF(ISERROR($V31),"",OFFSET('Smelter Look-up'!$C$4,$V31-4,0)&amp;"")</f>
        <v>CNMC (Guangxi) PGMA Co., Ltd.</v>
      </c>
      <c r="S31" s="222" t="str">
        <f t="shared" ca="1" si="3"/>
        <v>CN</v>
      </c>
      <c r="T31" s="222" t="str">
        <f ca="1">IF(B31="","",IF(ISERROR(MATCH($J31,SorP!$B$1:$B$6230,0)),"",INDIRECT("'SorP'!$A$"&amp;MATCH($J31,SorP!$B$1:$B$6230,0))))</f>
        <v>CN-GX</v>
      </c>
      <c r="U31" s="238"/>
      <c r="V31" s="270">
        <f>IF(C31="",NA(),MATCH($B31&amp;$C31,'Smelter Look-up'!$J:$J,0))</f>
        <v>551</v>
      </c>
      <c r="W31" s="271"/>
      <c r="X31" s="271">
        <f t="shared" si="4"/>
        <v>0</v>
      </c>
      <c r="Y31" s="271"/>
      <c r="Z31" s="271"/>
      <c r="AB31" s="273" t="str">
        <f t="shared" si="5"/>
        <v>TungstenCNMC (Guangxi) PGMA Co., Ltd.</v>
      </c>
    </row>
    <row r="32" spans="1:28" s="272" customFormat="1" ht="114.75">
      <c r="A32" s="214" t="s">
        <v>15623</v>
      </c>
      <c r="B32" s="215" t="s">
        <v>1132</v>
      </c>
      <c r="C32" s="219" t="s">
        <v>15624</v>
      </c>
      <c r="D32" s="278"/>
      <c r="E32" s="215" t="s">
        <v>1100</v>
      </c>
      <c r="F32" s="215" t="s">
        <v>15623</v>
      </c>
      <c r="G32" s="215" t="s">
        <v>13459</v>
      </c>
      <c r="H32" s="216">
        <v>0</v>
      </c>
      <c r="I32" s="217">
        <v>0</v>
      </c>
      <c r="J32" s="217">
        <v>0</v>
      </c>
      <c r="K32" s="268"/>
      <c r="L32" s="268"/>
      <c r="M32" s="268"/>
      <c r="N32" s="268"/>
      <c r="O32" s="215" t="s">
        <v>1100</v>
      </c>
      <c r="P32" s="218"/>
      <c r="Q32" s="269"/>
      <c r="R32" s="215" t="str">
        <f ca="1">IF(ISERROR($V32),"",OFFSET('Smelter Look-up'!$C$4,$V32-4,0)&amp;"")</f>
        <v/>
      </c>
      <c r="S32" s="222" t="str">
        <f t="shared" ca="1" si="3"/>
        <v>CN</v>
      </c>
      <c r="T32" s="222" t="str">
        <f ca="1">IF(B32="","",IF(ISERROR(MATCH($J32,SorP!$B$1:$B$6230,0)),"",INDIRECT("'SorP'!$A$"&amp;MATCH($J32,SorP!$B$1:$B$6230,0))))</f>
        <v/>
      </c>
      <c r="U32" s="238"/>
      <c r="V32" s="270" t="e">
        <f>IF(C32="",NA(),MATCH($B32&amp;$C32,'Smelter Look-up'!$J:$J,0))</f>
        <v>#N/A</v>
      </c>
      <c r="W32" s="271"/>
      <c r="X32" s="271">
        <f t="shared" si="4"/>
        <v>0</v>
      </c>
      <c r="Y32" s="271"/>
      <c r="Z32" s="271"/>
      <c r="AB32" s="273" t="str">
        <f t="shared" si="5"/>
        <v>TantalumGuangdong Rising Rare Metals-EO Materials Ltd.</v>
      </c>
    </row>
    <row r="33" spans="1:28" s="272" customFormat="1" ht="25.5">
      <c r="A33" s="214" t="s">
        <v>766</v>
      </c>
      <c r="B33" s="215" t="s">
        <v>1131</v>
      </c>
      <c r="C33" s="219" t="s">
        <v>49</v>
      </c>
      <c r="D33" s="278"/>
      <c r="E33" s="215" t="s">
        <v>2463</v>
      </c>
      <c r="F33" s="215" t="s">
        <v>766</v>
      </c>
      <c r="G33" s="215" t="s">
        <v>13459</v>
      </c>
      <c r="H33" s="216">
        <v>0</v>
      </c>
      <c r="I33" s="217" t="s">
        <v>1773</v>
      </c>
      <c r="J33" s="217" t="s">
        <v>1749</v>
      </c>
      <c r="K33" s="268"/>
      <c r="L33" s="268"/>
      <c r="M33" s="268"/>
      <c r="N33" s="268"/>
      <c r="O33" s="215" t="s">
        <v>2463</v>
      </c>
      <c r="P33" s="218"/>
      <c r="Q33" s="269"/>
      <c r="R33" s="215" t="str">
        <f ca="1">IF(ISERROR($V33),"",OFFSET('Smelter Look-up'!$C$4,$V33-4,0)&amp;"")</f>
        <v>Alpha</v>
      </c>
      <c r="S33" s="222" t="str">
        <f t="shared" ca="1" si="3"/>
        <v>US</v>
      </c>
      <c r="T33" s="222" t="str">
        <f ca="1">IF(B33="","",IF(ISERROR(MATCH($J33,SorP!$B$1:$B$6230,0)),"",INDIRECT("'SorP'!$A$"&amp;MATCH($J33,SorP!$B$1:$B$6230,0))))</f>
        <v>US-PA</v>
      </c>
      <c r="U33" s="238"/>
      <c r="V33" s="270">
        <f>IF(C33="",NA(),MATCH($B33&amp;$C33,'Smelter Look-up'!$J:$J,0))</f>
        <v>384</v>
      </c>
      <c r="W33" s="271"/>
      <c r="X33" s="271">
        <f t="shared" si="4"/>
        <v>0</v>
      </c>
      <c r="Y33" s="271"/>
      <c r="Z33" s="271"/>
      <c r="AB33" s="273" t="str">
        <f t="shared" si="5"/>
        <v>TinAlpha</v>
      </c>
    </row>
    <row r="34" spans="1:28" s="272" customFormat="1" ht="63.75">
      <c r="A34" s="214" t="s">
        <v>15378</v>
      </c>
      <c r="B34" s="215" t="s">
        <v>1131</v>
      </c>
      <c r="C34" s="219" t="s">
        <v>15377</v>
      </c>
      <c r="D34" s="278"/>
      <c r="E34" s="215" t="s">
        <v>1105</v>
      </c>
      <c r="F34" s="215" t="s">
        <v>15378</v>
      </c>
      <c r="G34" s="215" t="s">
        <v>13459</v>
      </c>
      <c r="H34" s="216">
        <v>0</v>
      </c>
      <c r="I34" s="217" t="s">
        <v>15437</v>
      </c>
      <c r="J34" s="217" t="s">
        <v>13066</v>
      </c>
      <c r="K34" s="268"/>
      <c r="L34" s="268"/>
      <c r="M34" s="268"/>
      <c r="N34" s="268"/>
      <c r="O34" s="268" t="s">
        <v>15655</v>
      </c>
      <c r="P34" s="218"/>
      <c r="Q34" s="269"/>
      <c r="R34" s="215" t="str">
        <f ca="1">IF(ISERROR($V34),"",OFFSET('Smelter Look-up'!$C$4,$V34-4,0)&amp;"")</f>
        <v>PT Aries Kencana Sejahtera</v>
      </c>
      <c r="S34" s="222" t="str">
        <f t="shared" ca="1" si="3"/>
        <v>ID</v>
      </c>
      <c r="T34" s="222" t="str">
        <f ca="1">IF(B34="","",IF(ISERROR(MATCH($J34,SorP!$B$1:$B$6230,0)),"",INDIRECT("'SorP'!$A$"&amp;MATCH($J34,SorP!$B$1:$B$6230,0))))</f>
        <v>ID-BB</v>
      </c>
      <c r="U34" s="238"/>
      <c r="V34" s="270">
        <f>IF(C34="",NA(),MATCH($B34&amp;$C34,'Smelter Look-up'!$J:$J,0))</f>
        <v>475</v>
      </c>
      <c r="W34" s="271"/>
      <c r="X34" s="271">
        <f t="shared" si="4"/>
        <v>0</v>
      </c>
      <c r="Y34" s="271"/>
      <c r="Z34" s="271"/>
      <c r="AB34" s="273" t="str">
        <f t="shared" si="5"/>
        <v>TinPT Aries Kencana Sejahtera</v>
      </c>
    </row>
    <row r="35" spans="1:28" s="272" customFormat="1" ht="38.25">
      <c r="A35" s="214" t="s">
        <v>15972</v>
      </c>
      <c r="B35" s="215" t="s">
        <v>1131</v>
      </c>
      <c r="C35" s="219" t="s">
        <v>15973</v>
      </c>
      <c r="D35" s="278"/>
      <c r="E35" s="215" t="s">
        <v>1105</v>
      </c>
      <c r="F35" s="215" t="s">
        <v>15972</v>
      </c>
      <c r="G35" s="215" t="s">
        <v>13459</v>
      </c>
      <c r="H35" s="216">
        <v>0</v>
      </c>
      <c r="I35" s="217" t="s">
        <v>15438</v>
      </c>
      <c r="J35" s="217" t="s">
        <v>13066</v>
      </c>
      <c r="K35" s="268"/>
      <c r="L35" s="268"/>
      <c r="M35" s="268"/>
      <c r="N35" s="268"/>
      <c r="O35" s="268" t="s">
        <v>15655</v>
      </c>
      <c r="P35" s="218"/>
      <c r="Q35" s="269"/>
      <c r="R35" s="215" t="str">
        <f ca="1">IF(ISERROR($V35),"",OFFSET('Smelter Look-up'!$C$4,$V35-4,0)&amp;"")</f>
        <v/>
      </c>
      <c r="S35" s="222" t="str">
        <f t="shared" ca="1" si="3"/>
        <v>ID</v>
      </c>
      <c r="T35" s="222" t="str">
        <f ca="1">IF(B35="","",IF(ISERROR(MATCH($J35,SorP!$B$1:$B$6230,0)),"",INDIRECT("'SorP'!$A$"&amp;MATCH($J35,SorP!$B$1:$B$6230,0))))</f>
        <v>ID-BB</v>
      </c>
      <c r="U35" s="238"/>
      <c r="V35" s="270" t="e">
        <f>IF(C35="",NA(),MATCH($B35&amp;$C35,'Smelter Look-up'!$J:$J,0))</f>
        <v>#N/A</v>
      </c>
      <c r="W35" s="271"/>
      <c r="X35" s="271">
        <f t="shared" si="4"/>
        <v>0</v>
      </c>
      <c r="Y35" s="271"/>
      <c r="Z35" s="271"/>
      <c r="AB35" s="273" t="str">
        <f t="shared" si="5"/>
        <v>TinCV United Smelting</v>
      </c>
    </row>
    <row r="36" spans="1:28" s="272" customFormat="1" ht="76.5">
      <c r="A36" s="214" t="s">
        <v>669</v>
      </c>
      <c r="B36" s="215" t="s">
        <v>1130</v>
      </c>
      <c r="C36" s="219" t="s">
        <v>668</v>
      </c>
      <c r="D36" s="278"/>
      <c r="E36" s="215" t="s">
        <v>1100</v>
      </c>
      <c r="F36" s="215" t="s">
        <v>669</v>
      </c>
      <c r="G36" s="215" t="s">
        <v>13459</v>
      </c>
      <c r="H36" s="216" t="s">
        <v>15696</v>
      </c>
      <c r="I36" s="217" t="s">
        <v>1579</v>
      </c>
      <c r="J36" s="217" t="s">
        <v>13845</v>
      </c>
      <c r="K36" s="268" t="s">
        <v>15697</v>
      </c>
      <c r="L36" s="268" t="s">
        <v>15698</v>
      </c>
      <c r="M36" s="268"/>
      <c r="N36" s="268"/>
      <c r="O36" s="268" t="s">
        <v>15699</v>
      </c>
      <c r="P36" s="218"/>
      <c r="Q36" s="269"/>
      <c r="R36" s="215" t="str">
        <f ca="1">IF(ISERROR($V36),"",OFFSET('Smelter Look-up'!$C$4,$V36-4,0)&amp;"")</f>
        <v>Daye Non-Ferrous Metals Mining Ltd.</v>
      </c>
      <c r="S36" s="222" t="str">
        <f t="shared" ca="1" si="3"/>
        <v>CN</v>
      </c>
      <c r="T36" s="222" t="str">
        <f ca="1">IF(B36="","",IF(ISERROR(MATCH($J36,SorP!$B$1:$B$6230,0)),"",INDIRECT("'SorP'!$A$"&amp;MATCH($J36,SorP!$B$1:$B$6230,0))))</f>
        <v>CN-HB</v>
      </c>
      <c r="U36" s="238"/>
      <c r="V36" s="270">
        <f>IF(C36="",NA(),MATCH($B36&amp;$C36,'Smelter Look-up'!$J:$J,0))</f>
        <v>56</v>
      </c>
      <c r="W36" s="271"/>
      <c r="X36" s="271">
        <f t="shared" si="4"/>
        <v>0</v>
      </c>
      <c r="Y36" s="271"/>
      <c r="Z36" s="271"/>
      <c r="AB36" s="273" t="str">
        <f t="shared" si="5"/>
        <v>GoldDaye Non-Ferrous Metals Mining Ltd.</v>
      </c>
    </row>
    <row r="37" spans="1:28" s="272" customFormat="1" ht="63.75">
      <c r="A37" s="214" t="s">
        <v>670</v>
      </c>
      <c r="B37" s="215" t="s">
        <v>1130</v>
      </c>
      <c r="C37" s="219" t="s">
        <v>2275</v>
      </c>
      <c r="D37" s="278"/>
      <c r="E37" s="215" t="s">
        <v>1111</v>
      </c>
      <c r="F37" s="215" t="s">
        <v>670</v>
      </c>
      <c r="G37" s="215" t="s">
        <v>13459</v>
      </c>
      <c r="H37" s="216">
        <v>0</v>
      </c>
      <c r="I37" s="217" t="s">
        <v>1580</v>
      </c>
      <c r="J37" s="217" t="s">
        <v>13085</v>
      </c>
      <c r="K37" s="268"/>
      <c r="L37" s="268"/>
      <c r="M37" s="268"/>
      <c r="N37" s="268"/>
      <c r="O37" s="268" t="s">
        <v>15656</v>
      </c>
      <c r="P37" s="218"/>
      <c r="Q37" s="269"/>
      <c r="R37" s="215" t="str">
        <f ca="1">IF(ISERROR($V37),"",OFFSET('Smelter Look-up'!$C$4,$V37-4,0)&amp;"")</f>
        <v>DSC (Do Sung Corporation)</v>
      </c>
      <c r="S37" s="222" t="str">
        <f t="shared" ca="1" si="3"/>
        <v>KR</v>
      </c>
      <c r="T37" s="222" t="str">
        <f ca="1">IF(B37="","",IF(ISERROR(MATCH($J37,SorP!$B$1:$B$6230,0)),"",INDIRECT("'SorP'!$A$"&amp;MATCH($J37,SorP!$B$1:$B$6230,0))))</f>
        <v>KR-41</v>
      </c>
      <c r="U37" s="238"/>
      <c r="V37" s="270">
        <f>IF(C37="",NA(),MATCH($B37&amp;$C37,'Smelter Look-up'!$J:$J,0))</f>
        <v>69</v>
      </c>
      <c r="W37" s="271"/>
      <c r="X37" s="271">
        <f t="shared" si="4"/>
        <v>0</v>
      </c>
      <c r="Y37" s="271"/>
      <c r="Z37" s="271"/>
      <c r="AB37" s="273" t="str">
        <f t="shared" si="5"/>
        <v>GoldDSC (Do Sung Corporation)</v>
      </c>
    </row>
    <row r="38" spans="1:28" s="272" customFormat="1" ht="76.5">
      <c r="A38" s="214" t="s">
        <v>672</v>
      </c>
      <c r="B38" s="215" t="s">
        <v>1130</v>
      </c>
      <c r="C38" s="219" t="s">
        <v>13133</v>
      </c>
      <c r="D38" s="278"/>
      <c r="E38" s="215" t="s">
        <v>1101</v>
      </c>
      <c r="F38" s="215" t="s">
        <v>672</v>
      </c>
      <c r="G38" s="215" t="s">
        <v>13459</v>
      </c>
      <c r="H38" s="216">
        <v>0</v>
      </c>
      <c r="I38" s="217" t="s">
        <v>1549</v>
      </c>
      <c r="J38" s="217" t="s">
        <v>1550</v>
      </c>
      <c r="K38" s="268"/>
      <c r="L38" s="268"/>
      <c r="M38" s="268"/>
      <c r="N38" s="268"/>
      <c r="O38" s="268" t="s">
        <v>15645</v>
      </c>
      <c r="P38" s="218"/>
      <c r="Q38" s="269"/>
      <c r="R38" s="215" t="str">
        <f ca="1">IF(ISERROR($V38),"",OFFSET('Smelter Look-up'!$C$4,$V38-4,0)&amp;"")</f>
        <v>DODUCO Contacts and Refining GmbH</v>
      </c>
      <c r="S38" s="222" t="str">
        <f t="shared" ref="S38:S68" ca="1" si="6">IF(B38="","",IF(ISERROR(MATCH($E38,CL,0)),"Unknown",INDIRECT("'C'!$A$"&amp;MATCH($E38,CL,0)+1)))</f>
        <v>DE</v>
      </c>
      <c r="T38" s="222" t="str">
        <f ca="1">IF(B38="","",IF(ISERROR(MATCH($J38,SorP!$B$1:$B$6230,0)),"",INDIRECT("'SorP'!$A$"&amp;MATCH($J38,SorP!$B$1:$B$6230,0))))</f>
        <v>DE-BW</v>
      </c>
      <c r="U38" s="238"/>
      <c r="V38" s="270">
        <f>IF(C38="",NA(),MATCH($B38&amp;$C38,'Smelter Look-up'!$J:$J,0))</f>
        <v>62</v>
      </c>
      <c r="W38" s="271"/>
      <c r="X38" s="271">
        <f t="shared" ref="X38:X68" si="7">IF(AND(C38="Smelter not listed",OR(LEN(D38)=0,LEN(E38)=0)),1,0)</f>
        <v>0</v>
      </c>
      <c r="Y38" s="271"/>
      <c r="Z38" s="271"/>
      <c r="AB38" s="273" t="str">
        <f t="shared" ref="AB38:AB68" si="8">B38&amp;C38</f>
        <v>GoldDODUCO Contacts and Refining GmbH</v>
      </c>
    </row>
    <row r="39" spans="1:28" s="272" customFormat="1" ht="25.5">
      <c r="A39" s="214" t="s">
        <v>673</v>
      </c>
      <c r="B39" s="215" t="s">
        <v>1130</v>
      </c>
      <c r="C39" s="219" t="s">
        <v>906</v>
      </c>
      <c r="D39" s="278"/>
      <c r="E39" s="215" t="s">
        <v>1108</v>
      </c>
      <c r="F39" s="215" t="s">
        <v>673</v>
      </c>
      <c r="G39" s="215" t="s">
        <v>13459</v>
      </c>
      <c r="H39" s="216">
        <v>0</v>
      </c>
      <c r="I39" s="217" t="s">
        <v>1581</v>
      </c>
      <c r="J39" s="217" t="s">
        <v>1582</v>
      </c>
      <c r="K39" s="268"/>
      <c r="L39" s="268"/>
      <c r="M39" s="268"/>
      <c r="N39" s="268"/>
      <c r="O39" s="268" t="s">
        <v>15644</v>
      </c>
      <c r="P39" s="218"/>
      <c r="Q39" s="269"/>
      <c r="R39" s="215" t="str">
        <f ca="1">IF(ISERROR($V39),"",OFFSET('Smelter Look-up'!$C$4,$V39-4,0)&amp;"")</f>
        <v>Dowa</v>
      </c>
      <c r="S39" s="222" t="str">
        <f t="shared" ca="1" si="6"/>
        <v>JP</v>
      </c>
      <c r="T39" s="222" t="str">
        <f ca="1">IF(B39="","",IF(ISERROR(MATCH($J39,SorP!$B$1:$B$6230,0)),"",INDIRECT("'SorP'!$A$"&amp;MATCH($J39,SorP!$B$1:$B$6230,0))))</f>
        <v>JP-05</v>
      </c>
      <c r="U39" s="238"/>
      <c r="V39" s="270">
        <f>IF(C39="",NA(),MATCH($B39&amp;$C39,'Smelter Look-up'!$J:$J,0))</f>
        <v>64</v>
      </c>
      <c r="W39" s="271"/>
      <c r="X39" s="271">
        <f t="shared" si="7"/>
        <v>0</v>
      </c>
      <c r="Y39" s="271"/>
      <c r="Z39" s="271"/>
      <c r="AB39" s="273" t="str">
        <f t="shared" si="8"/>
        <v>GoldDowa</v>
      </c>
    </row>
    <row r="40" spans="1:28" s="272" customFormat="1" ht="20.25">
      <c r="A40" s="214" t="s">
        <v>1410</v>
      </c>
      <c r="B40" s="215" t="s">
        <v>1131</v>
      </c>
      <c r="C40" s="219" t="s">
        <v>906</v>
      </c>
      <c r="D40" s="278"/>
      <c r="E40" s="215" t="s">
        <v>1108</v>
      </c>
      <c r="F40" s="215" t="s">
        <v>1410</v>
      </c>
      <c r="G40" s="215" t="s">
        <v>13459</v>
      </c>
      <c r="H40" s="216">
        <v>0</v>
      </c>
      <c r="I40" s="217" t="s">
        <v>1581</v>
      </c>
      <c r="J40" s="217" t="s">
        <v>1582</v>
      </c>
      <c r="K40" s="268"/>
      <c r="L40" s="268"/>
      <c r="M40" s="268"/>
      <c r="N40" s="268"/>
      <c r="O40" s="268" t="s">
        <v>15644</v>
      </c>
      <c r="P40" s="218"/>
      <c r="Q40" s="269"/>
      <c r="R40" s="215" t="str">
        <f ca="1">IF(ISERROR($V40),"",OFFSET('Smelter Look-up'!$C$4,$V40-4,0)&amp;"")</f>
        <v>Dowa</v>
      </c>
      <c r="S40" s="222" t="str">
        <f t="shared" ca="1" si="6"/>
        <v>JP</v>
      </c>
      <c r="T40" s="222" t="str">
        <f ca="1">IF(B40="","",IF(ISERROR(MATCH($J40,SorP!$B$1:$B$6230,0)),"",INDIRECT("'SorP'!$A$"&amp;MATCH($J40,SorP!$B$1:$B$6230,0))))</f>
        <v>JP-05</v>
      </c>
      <c r="U40" s="238"/>
      <c r="V40" s="270">
        <f>IF(C40="",NA(),MATCH($B40&amp;$C40,'Smelter Look-up'!$J:$J,0))</f>
        <v>409</v>
      </c>
      <c r="W40" s="271"/>
      <c r="X40" s="271">
        <f t="shared" si="7"/>
        <v>0</v>
      </c>
      <c r="Y40" s="271"/>
      <c r="Z40" s="271"/>
      <c r="AB40" s="273" t="str">
        <f t="shared" si="8"/>
        <v>TinDowa</v>
      </c>
    </row>
    <row r="41" spans="1:28" s="272" customFormat="1" ht="63.75">
      <c r="A41" s="214" t="s">
        <v>397</v>
      </c>
      <c r="B41" s="215" t="s">
        <v>1130</v>
      </c>
      <c r="C41" s="219" t="s">
        <v>15625</v>
      </c>
      <c r="D41" s="278"/>
      <c r="E41" s="215" t="s">
        <v>1108</v>
      </c>
      <c r="F41" s="215" t="s">
        <v>397</v>
      </c>
      <c r="G41" s="215" t="s">
        <v>13459</v>
      </c>
      <c r="H41" s="216" t="s">
        <v>15631</v>
      </c>
      <c r="I41" s="217" t="s">
        <v>1586</v>
      </c>
      <c r="J41" s="217" t="s">
        <v>1587</v>
      </c>
      <c r="K41" s="268"/>
      <c r="L41" s="268"/>
      <c r="M41" s="268"/>
      <c r="N41" s="268"/>
      <c r="O41" s="268" t="s">
        <v>15644</v>
      </c>
      <c r="P41" s="218"/>
      <c r="Q41" s="269"/>
      <c r="R41" s="215" t="str">
        <f ca="1">IF(ISERROR($V41),"",OFFSET('Smelter Look-up'!$C$4,$V41-4,0)&amp;"")</f>
        <v/>
      </c>
      <c r="S41" s="222" t="str">
        <f t="shared" ca="1" si="6"/>
        <v>JP</v>
      </c>
      <c r="T41" s="222" t="str">
        <f ca="1">IF(B41="","",IF(ISERROR(MATCH($J41,SorP!$B$1:$B$6230,0)),"",INDIRECT("'SorP'!$A$"&amp;MATCH($J41,SorP!$B$1:$B$6230,0))))</f>
        <v>JP-11</v>
      </c>
      <c r="U41" s="238"/>
      <c r="V41" s="270" t="e">
        <f>IF(C41="",NA(),MATCH($B41&amp;$C41,'Smelter Look-up'!$J:$J,0))</f>
        <v>#N/A</v>
      </c>
      <c r="W41" s="271"/>
      <c r="X41" s="271">
        <f t="shared" si="7"/>
        <v>0</v>
      </c>
      <c r="Y41" s="271"/>
      <c r="Z41" s="271"/>
      <c r="AB41" s="273" t="str">
        <f t="shared" si="8"/>
        <v>GoldEco-System Recycling Co., Ltd.</v>
      </c>
    </row>
    <row r="42" spans="1:28" s="272" customFormat="1" ht="38.25">
      <c r="A42" s="214" t="s">
        <v>767</v>
      </c>
      <c r="B42" s="215" t="s">
        <v>1131</v>
      </c>
      <c r="C42" s="219" t="s">
        <v>842</v>
      </c>
      <c r="D42" s="278"/>
      <c r="E42" s="215" t="s">
        <v>2461</v>
      </c>
      <c r="F42" s="215" t="s">
        <v>767</v>
      </c>
      <c r="G42" s="215" t="s">
        <v>13459</v>
      </c>
      <c r="H42" s="216">
        <v>0</v>
      </c>
      <c r="I42" s="217" t="s">
        <v>1782</v>
      </c>
      <c r="J42" s="217" t="s">
        <v>1782</v>
      </c>
      <c r="K42" s="268"/>
      <c r="L42" s="268"/>
      <c r="M42" s="268"/>
      <c r="N42" s="268"/>
      <c r="O42" s="215" t="s">
        <v>2461</v>
      </c>
      <c r="P42" s="218"/>
      <c r="Q42" s="269"/>
      <c r="R42" s="215" t="str">
        <f ca="1">IF(ISERROR($V42),"",OFFSET('Smelter Look-up'!$C$4,$V42-4,0)&amp;"")</f>
        <v>EM Vinto</v>
      </c>
      <c r="S42" s="222" t="str">
        <f t="shared" ca="1" si="6"/>
        <v>BO</v>
      </c>
      <c r="T42" s="222" t="str">
        <f ca="1">IF(B42="","",IF(ISERROR(MATCH($J42,SorP!$B$1:$B$6230,0)),"",INDIRECT("'SorP'!$A$"&amp;MATCH($J42,SorP!$B$1:$B$6230,0))))</f>
        <v>BO-O</v>
      </c>
      <c r="U42" s="238"/>
      <c r="V42" s="270">
        <f>IF(C42="",NA(),MATCH($B42&amp;$C42,'Smelter Look-up'!$J:$J,0))</f>
        <v>412</v>
      </c>
      <c r="W42" s="271"/>
      <c r="X42" s="271">
        <f t="shared" si="7"/>
        <v>0</v>
      </c>
      <c r="Y42" s="271"/>
      <c r="Z42" s="271"/>
      <c r="AB42" s="273" t="str">
        <f t="shared" si="8"/>
        <v>TinEM Vinto</v>
      </c>
    </row>
    <row r="43" spans="1:28" s="272" customFormat="1" ht="51">
      <c r="A43" s="214" t="s">
        <v>768</v>
      </c>
      <c r="B43" s="215" t="s">
        <v>1131</v>
      </c>
      <c r="C43" s="219" t="s">
        <v>12638</v>
      </c>
      <c r="D43" s="278"/>
      <c r="E43" s="215" t="s">
        <v>1096</v>
      </c>
      <c r="F43" s="215" t="s">
        <v>768</v>
      </c>
      <c r="G43" s="215" t="s">
        <v>13459</v>
      </c>
      <c r="H43" s="216" t="s">
        <v>15700</v>
      </c>
      <c r="I43" s="217" t="s">
        <v>1779</v>
      </c>
      <c r="J43" s="217" t="s">
        <v>1783</v>
      </c>
      <c r="K43" s="268" t="s">
        <v>15701</v>
      </c>
      <c r="L43" s="268" t="s">
        <v>15702</v>
      </c>
      <c r="M43" s="268"/>
      <c r="N43" s="268"/>
      <c r="O43" s="268" t="s">
        <v>15647</v>
      </c>
      <c r="P43" s="218"/>
      <c r="Q43" s="269"/>
      <c r="R43" s="215" t="str">
        <f ca="1">IF(ISERROR($V43),"",OFFSET('Smelter Look-up'!$C$4,$V43-4,0)&amp;"")</f>
        <v>Estanho de Rondonia S.A.</v>
      </c>
      <c r="S43" s="222" t="str">
        <f t="shared" ca="1" si="6"/>
        <v>BR</v>
      </c>
      <c r="T43" s="222" t="str">
        <f ca="1">IF(B43="","",IF(ISERROR(MATCH($J43,SorP!$B$1:$B$6230,0)),"",INDIRECT("'SorP'!$A$"&amp;MATCH($J43,SorP!$B$1:$B$6230,0))))</f>
        <v>BR-RO</v>
      </c>
      <c r="U43" s="238"/>
      <c r="V43" s="270">
        <f>IF(C43="",NA(),MATCH($B43&amp;$C43,'Smelter Look-up'!$J:$J,0))</f>
        <v>416</v>
      </c>
      <c r="W43" s="271"/>
      <c r="X43" s="271">
        <f t="shared" si="7"/>
        <v>0</v>
      </c>
      <c r="Y43" s="271"/>
      <c r="Z43" s="271"/>
      <c r="AB43" s="273" t="str">
        <f t="shared" si="8"/>
        <v>TinEstanho de Rondonia S.A.</v>
      </c>
    </row>
    <row r="44" spans="1:28" s="272" customFormat="1" ht="38.25">
      <c r="A44" s="214" t="s">
        <v>748</v>
      </c>
      <c r="B44" s="215" t="s">
        <v>1132</v>
      </c>
      <c r="C44" s="219" t="s">
        <v>1118</v>
      </c>
      <c r="D44" s="278"/>
      <c r="E44" s="215" t="s">
        <v>2463</v>
      </c>
      <c r="F44" s="215" t="s">
        <v>748</v>
      </c>
      <c r="G44" s="215" t="s">
        <v>13459</v>
      </c>
      <c r="H44" s="216">
        <v>0</v>
      </c>
      <c r="I44" s="217" t="s">
        <v>1727</v>
      </c>
      <c r="J44" s="217" t="s">
        <v>1706</v>
      </c>
      <c r="K44" s="268"/>
      <c r="L44" s="268"/>
      <c r="M44" s="268"/>
      <c r="N44" s="268"/>
      <c r="O44" s="268" t="s">
        <v>15651</v>
      </c>
      <c r="P44" s="218"/>
      <c r="Q44" s="269"/>
      <c r="R44" s="215" t="str">
        <f ca="1">IF(ISERROR($V44),"",OFFSET('Smelter Look-up'!$C$4,$V44-4,0)&amp;"")</f>
        <v>Exotech Inc.</v>
      </c>
      <c r="S44" s="222" t="str">
        <f t="shared" ca="1" si="6"/>
        <v>US</v>
      </c>
      <c r="T44" s="222" t="str">
        <f ca="1">IF(B44="","",IF(ISERROR(MATCH($J44,SorP!$B$1:$B$6230,0)),"",INDIRECT("'SorP'!$A$"&amp;MATCH($J44,SorP!$B$1:$B$6230,0))))</f>
        <v>US-FL</v>
      </c>
      <c r="U44" s="238"/>
      <c r="V44" s="270">
        <f>IF(C44="",NA(),MATCH($B44&amp;$C44,'Smelter Look-up'!$J:$J,0))</f>
        <v>319</v>
      </c>
      <c r="W44" s="271"/>
      <c r="X44" s="271">
        <f t="shared" si="7"/>
        <v>0</v>
      </c>
      <c r="Y44" s="271"/>
      <c r="Z44" s="271"/>
      <c r="AB44" s="273" t="str">
        <f t="shared" si="8"/>
        <v>TantalumExotech Inc.</v>
      </c>
    </row>
    <row r="45" spans="1:28" s="272" customFormat="1" ht="63.75">
      <c r="A45" s="214" t="s">
        <v>749</v>
      </c>
      <c r="B45" s="215" t="s">
        <v>1132</v>
      </c>
      <c r="C45" s="219" t="s">
        <v>45</v>
      </c>
      <c r="D45" s="278"/>
      <c r="E45" s="215" t="s">
        <v>1100</v>
      </c>
      <c r="F45" s="215" t="s">
        <v>749</v>
      </c>
      <c r="G45" s="215" t="s">
        <v>13459</v>
      </c>
      <c r="H45" s="216">
        <v>0</v>
      </c>
      <c r="I45" s="217" t="s">
        <v>1728</v>
      </c>
      <c r="J45" s="217" t="s">
        <v>15431</v>
      </c>
      <c r="K45" s="268"/>
      <c r="L45" s="268"/>
      <c r="M45" s="268"/>
      <c r="N45" s="268"/>
      <c r="O45" s="268" t="s">
        <v>15653</v>
      </c>
      <c r="P45" s="218"/>
      <c r="Q45" s="269"/>
      <c r="R45" s="215" t="str">
        <f ca="1">IF(ISERROR($V45),"",OFFSET('Smelter Look-up'!$C$4,$V45-4,0)&amp;"")</f>
        <v>F&amp;X Electro-Materials Ltd.</v>
      </c>
      <c r="S45" s="222" t="str">
        <f t="shared" ca="1" si="6"/>
        <v>CN</v>
      </c>
      <c r="T45" s="222" t="str">
        <f ca="1">IF(B45="","",IF(ISERROR(MATCH($J45,SorP!$B$1:$B$6230,0)),"",INDIRECT("'SorP'!$A$"&amp;MATCH($J45,SorP!$B$1:$B$6230,0))))</f>
        <v/>
      </c>
      <c r="U45" s="238"/>
      <c r="V45" s="270">
        <f>IF(C45="",NA(),MATCH($B45&amp;$C45,'Smelter Look-up'!$J:$J,0))</f>
        <v>321</v>
      </c>
      <c r="W45" s="271"/>
      <c r="X45" s="271">
        <f t="shared" si="7"/>
        <v>0</v>
      </c>
      <c r="Y45" s="271"/>
      <c r="Z45" s="271"/>
      <c r="AB45" s="273" t="str">
        <f t="shared" si="8"/>
        <v>TantalumF&amp;X Electro-Materials Ltd.</v>
      </c>
    </row>
    <row r="46" spans="1:28" s="272" customFormat="1" ht="25.5">
      <c r="A46" s="214" t="s">
        <v>769</v>
      </c>
      <c r="B46" s="215" t="s">
        <v>1131</v>
      </c>
      <c r="C46" s="219" t="s">
        <v>815</v>
      </c>
      <c r="D46" s="278"/>
      <c r="E46" s="215" t="s">
        <v>882</v>
      </c>
      <c r="F46" s="215" t="s">
        <v>769</v>
      </c>
      <c r="G46" s="215" t="s">
        <v>13459</v>
      </c>
      <c r="H46" s="216">
        <v>0</v>
      </c>
      <c r="I46" s="217" t="s">
        <v>1785</v>
      </c>
      <c r="J46" s="217" t="s">
        <v>9711</v>
      </c>
      <c r="K46" s="268"/>
      <c r="L46" s="268"/>
      <c r="M46" s="268"/>
      <c r="N46" s="268"/>
      <c r="O46" s="215" t="s">
        <v>882</v>
      </c>
      <c r="P46" s="218"/>
      <c r="Q46" s="269"/>
      <c r="R46" s="215" t="str">
        <f ca="1">IF(ISERROR($V46),"",OFFSET('Smelter Look-up'!$C$4,$V46-4,0)&amp;"")</f>
        <v>Fenix Metals</v>
      </c>
      <c r="S46" s="222" t="str">
        <f t="shared" ca="1" si="6"/>
        <v>PL</v>
      </c>
      <c r="T46" s="222" t="str">
        <f ca="1">IF(B46="","",IF(ISERROR(MATCH($J46,SorP!$B$1:$B$6230,0)),"",INDIRECT("'SorP'!$A$"&amp;MATCH($J46,SorP!$B$1:$B$6230,0))))</f>
        <v>PL-18</v>
      </c>
      <c r="U46" s="238"/>
      <c r="V46" s="270">
        <f>IF(C46="",NA(),MATCH($B46&amp;$C46,'Smelter Look-up'!$J:$J,0))</f>
        <v>421</v>
      </c>
      <c r="W46" s="271"/>
      <c r="X46" s="271">
        <f t="shared" si="7"/>
        <v>0</v>
      </c>
      <c r="Y46" s="271"/>
      <c r="Z46" s="271"/>
      <c r="AB46" s="273" t="str">
        <f t="shared" si="8"/>
        <v>TinFenix Metals</v>
      </c>
    </row>
    <row r="47" spans="1:28" s="272" customFormat="1" ht="63.75">
      <c r="A47" s="214" t="s">
        <v>674</v>
      </c>
      <c r="B47" s="215" t="s">
        <v>1130</v>
      </c>
      <c r="C47" s="219" t="s">
        <v>2216</v>
      </c>
      <c r="D47" s="278"/>
      <c r="E47" s="215" t="s">
        <v>883</v>
      </c>
      <c r="F47" s="215" t="s">
        <v>674</v>
      </c>
      <c r="G47" s="215" t="s">
        <v>13459</v>
      </c>
      <c r="H47" s="216">
        <v>0</v>
      </c>
      <c r="I47" s="217" t="s">
        <v>1588</v>
      </c>
      <c r="J47" s="217" t="s">
        <v>10215</v>
      </c>
      <c r="K47" s="268"/>
      <c r="L47" s="268"/>
      <c r="M47" s="268"/>
      <c r="N47" s="268"/>
      <c r="O47" s="268" t="s">
        <v>15657</v>
      </c>
      <c r="P47" s="218"/>
      <c r="Q47" s="269"/>
      <c r="R47" s="215" t="str">
        <f ca="1">IF(ISERROR($V47),"",OFFSET('Smelter Look-up'!$C$4,$V47-4,0)&amp;"")</f>
        <v>JSC Novosibirsk Refinery</v>
      </c>
      <c r="S47" s="222" t="str">
        <f t="shared" ca="1" si="6"/>
        <v>RU</v>
      </c>
      <c r="T47" s="222" t="str">
        <f ca="1">IF(B47="","",IF(ISERROR(MATCH($J47,SorP!$B$1:$B$6230,0)),"",INDIRECT("'SorP'!$A$"&amp;MATCH($J47,SorP!$B$1:$B$6230,0))))</f>
        <v>RU-NVS</v>
      </c>
      <c r="U47" s="238"/>
      <c r="V47" s="270">
        <f>IF(C47="",NA(),MATCH($B47&amp;$C47,'Smelter Look-up'!$J:$J,0))</f>
        <v>196</v>
      </c>
      <c r="W47" s="271"/>
      <c r="X47" s="271">
        <f t="shared" si="7"/>
        <v>0</v>
      </c>
      <c r="Y47" s="271"/>
      <c r="Z47" s="271"/>
      <c r="AB47" s="273" t="str">
        <f t="shared" si="8"/>
        <v>GoldOJSC Novosibirsk Refinery</v>
      </c>
    </row>
    <row r="48" spans="1:28" s="272" customFormat="1" ht="76.5">
      <c r="A48" s="214" t="s">
        <v>15626</v>
      </c>
      <c r="B48" s="215" t="s">
        <v>1133</v>
      </c>
      <c r="C48" s="219" t="s">
        <v>15627</v>
      </c>
      <c r="D48" s="278"/>
      <c r="E48" s="215" t="s">
        <v>1100</v>
      </c>
      <c r="F48" s="215" t="s">
        <v>15626</v>
      </c>
      <c r="G48" s="215" t="s">
        <v>13459</v>
      </c>
      <c r="H48" s="216" t="s">
        <v>15631</v>
      </c>
      <c r="I48" s="217" t="s">
        <v>15634</v>
      </c>
      <c r="J48" s="217" t="s">
        <v>15635</v>
      </c>
      <c r="K48" s="268"/>
      <c r="L48" s="268"/>
      <c r="M48" s="268"/>
      <c r="N48" s="268"/>
      <c r="O48" s="268" t="s">
        <v>15653</v>
      </c>
      <c r="P48" s="218"/>
      <c r="Q48" s="269"/>
      <c r="R48" s="215" t="str">
        <f ca="1">IF(ISERROR($V48),"",OFFSET('Smelter Look-up'!$C$4,$V48-4,0)&amp;"")</f>
        <v/>
      </c>
      <c r="S48" s="222" t="str">
        <f t="shared" ca="1" si="6"/>
        <v>CN</v>
      </c>
      <c r="T48" s="222" t="str">
        <f ca="1">IF(B48="","",IF(ISERROR(MATCH($J48,SorP!$B$1:$B$6230,0)),"",INDIRECT("'SorP'!$A$"&amp;MATCH($J48,SorP!$B$1:$B$6230,0))))</f>
        <v/>
      </c>
      <c r="U48" s="238"/>
      <c r="V48" s="270" t="e">
        <f>IF(C48="",NA(),MATCH($B48&amp;$C48,'Smelter Look-up'!$J:$J,0))</f>
        <v>#N/A</v>
      </c>
      <c r="W48" s="271"/>
      <c r="X48" s="271">
        <f t="shared" si="7"/>
        <v>0</v>
      </c>
      <c r="Y48" s="271"/>
      <c r="Z48" s="271"/>
      <c r="AB48" s="273" t="str">
        <f t="shared" si="8"/>
        <v>TungstenFujian Jinxin Tungsten Co., Ltd.</v>
      </c>
    </row>
    <row r="49" spans="1:28" s="272" customFormat="1" ht="76.5">
      <c r="A49" s="214" t="s">
        <v>675</v>
      </c>
      <c r="B49" s="215" t="s">
        <v>1130</v>
      </c>
      <c r="C49" s="219" t="s">
        <v>13139</v>
      </c>
      <c r="D49" s="278"/>
      <c r="E49" s="215" t="s">
        <v>1100</v>
      </c>
      <c r="F49" s="215" t="s">
        <v>675</v>
      </c>
      <c r="G49" s="215" t="s">
        <v>13459</v>
      </c>
      <c r="H49" s="216" t="s">
        <v>15703</v>
      </c>
      <c r="I49" s="217" t="s">
        <v>1589</v>
      </c>
      <c r="J49" s="217" t="s">
        <v>13853</v>
      </c>
      <c r="K49" s="268" t="s">
        <v>15704</v>
      </c>
      <c r="L49" s="268" t="s">
        <v>15705</v>
      </c>
      <c r="M49" s="268"/>
      <c r="N49" s="268"/>
      <c r="O49" s="268" t="s">
        <v>15653</v>
      </c>
      <c r="P49" s="218"/>
      <c r="Q49" s="269"/>
      <c r="R49" s="215" t="str">
        <f ca="1">IF(ISERROR($V49),"",OFFSET('Smelter Look-up'!$C$4,$V49-4,0)&amp;"")</f>
        <v>Refinery of Seemine Gold Co., Ltd.</v>
      </c>
      <c r="S49" s="222" t="str">
        <f t="shared" ca="1" si="6"/>
        <v>CN</v>
      </c>
      <c r="T49" s="222" t="str">
        <f ca="1">IF(B49="","",IF(ISERROR(MATCH($J49,SorP!$B$1:$B$6230,0)),"",INDIRECT("'SorP'!$A$"&amp;MATCH($J49,SorP!$B$1:$B$6230,0))))</f>
        <v>CN-GS</v>
      </c>
      <c r="U49" s="238"/>
      <c r="V49" s="270">
        <f>IF(C49="",NA(),MATCH($B49&amp;$C49,'Smelter Look-up'!$J:$J,0))</f>
        <v>212</v>
      </c>
      <c r="W49" s="271"/>
      <c r="X49" s="271">
        <f t="shared" si="7"/>
        <v>0</v>
      </c>
      <c r="Y49" s="271"/>
      <c r="Z49" s="271"/>
      <c r="AB49" s="273" t="str">
        <f t="shared" si="8"/>
        <v>GoldRefinery of Seemine Gold Co., Ltd.</v>
      </c>
    </row>
    <row r="50" spans="1:28" s="272" customFormat="1" ht="89.25">
      <c r="A50" s="214" t="s">
        <v>770</v>
      </c>
      <c r="B50" s="215" t="s">
        <v>1131</v>
      </c>
      <c r="C50" s="219" t="s">
        <v>2160</v>
      </c>
      <c r="D50" s="278"/>
      <c r="E50" s="215" t="s">
        <v>1100</v>
      </c>
      <c r="F50" s="215" t="s">
        <v>770</v>
      </c>
      <c r="G50" s="215" t="s">
        <v>13459</v>
      </c>
      <c r="H50" s="216">
        <v>0</v>
      </c>
      <c r="I50" s="217" t="s">
        <v>2477</v>
      </c>
      <c r="J50" s="217" t="s">
        <v>13851</v>
      </c>
      <c r="K50" s="268"/>
      <c r="L50" s="268"/>
      <c r="M50" s="268"/>
      <c r="N50" s="268"/>
      <c r="O50" s="215" t="s">
        <v>1100</v>
      </c>
      <c r="P50" s="218"/>
      <c r="Q50" s="269"/>
      <c r="R50" s="215" t="str">
        <f ca="1">IF(ISERROR($V50),"",OFFSET('Smelter Look-up'!$C$4,$V50-4,0)&amp;"")</f>
        <v>Gejiu Non-Ferrous Metal Processing Co., Ltd.</v>
      </c>
      <c r="S50" s="222" t="str">
        <f t="shared" ca="1" si="6"/>
        <v>CN</v>
      </c>
      <c r="T50" s="222" t="str">
        <f ca="1">IF(B50="","",IF(ISERROR(MATCH($J50,SorP!$B$1:$B$6230,0)),"",INDIRECT("'SorP'!$A$"&amp;MATCH($J50,SorP!$B$1:$B$6230,0))))</f>
        <v>CN-YN</v>
      </c>
      <c r="U50" s="238"/>
      <c r="V50" s="270">
        <f>IF(C50="",NA(),MATCH($B50&amp;$C50,'Smelter Look-up'!$J:$J,0))</f>
        <v>428</v>
      </c>
      <c r="W50" s="271"/>
      <c r="X50" s="271">
        <f t="shared" si="7"/>
        <v>0</v>
      </c>
      <c r="Y50" s="271"/>
      <c r="Z50" s="271"/>
      <c r="AB50" s="273" t="str">
        <f t="shared" si="8"/>
        <v>TinGejiu Non-Ferrous Metal Processing Co., Ltd.</v>
      </c>
    </row>
    <row r="51" spans="1:28" s="272" customFormat="1" ht="89.25">
      <c r="A51" s="214" t="s">
        <v>771</v>
      </c>
      <c r="B51" s="215" t="s">
        <v>1131</v>
      </c>
      <c r="C51" s="219" t="s">
        <v>1786</v>
      </c>
      <c r="D51" s="278"/>
      <c r="E51" s="215" t="s">
        <v>1100</v>
      </c>
      <c r="F51" s="215" t="s">
        <v>771</v>
      </c>
      <c r="G51" s="215" t="s">
        <v>13459</v>
      </c>
      <c r="H51" s="216">
        <v>0</v>
      </c>
      <c r="I51" s="217" t="s">
        <v>2477</v>
      </c>
      <c r="J51" s="217" t="s">
        <v>13851</v>
      </c>
      <c r="K51" s="268"/>
      <c r="L51" s="268"/>
      <c r="M51" s="268"/>
      <c r="N51" s="268"/>
      <c r="O51" s="268" t="s">
        <v>15653</v>
      </c>
      <c r="P51" s="218"/>
      <c r="Q51" s="269"/>
      <c r="R51" s="215" t="str">
        <f ca="1">IF(ISERROR($V51),"",OFFSET('Smelter Look-up'!$C$4,$V51-4,0)&amp;"")</f>
        <v>Gejiu Zili Mining And Metallurgy Co., Ltd.</v>
      </c>
      <c r="S51" s="222" t="str">
        <f t="shared" ca="1" si="6"/>
        <v>CN</v>
      </c>
      <c r="T51" s="222" t="str">
        <f ca="1">IF(B51="","",IF(ISERROR(MATCH($J51,SorP!$B$1:$B$6230,0)),"",INDIRECT("'SorP'!$A$"&amp;MATCH($J51,SorP!$B$1:$B$6230,0))))</f>
        <v>CN-YN</v>
      </c>
      <c r="U51" s="238"/>
      <c r="V51" s="270">
        <f>IF(C51="",NA(),MATCH($B51&amp;$C51,'Smelter Look-up'!$J:$J,0))</f>
        <v>431</v>
      </c>
      <c r="W51" s="271"/>
      <c r="X51" s="271">
        <f t="shared" si="7"/>
        <v>0</v>
      </c>
      <c r="Y51" s="271"/>
      <c r="Z51" s="271"/>
      <c r="AB51" s="273" t="str">
        <f t="shared" si="8"/>
        <v>TinGejiu Zili Mining And Metallurgy Co., Ltd.</v>
      </c>
    </row>
    <row r="52" spans="1:28" s="272" customFormat="1" ht="76.5">
      <c r="A52" s="214" t="s">
        <v>796</v>
      </c>
      <c r="B52" s="215" t="s">
        <v>1133</v>
      </c>
      <c r="C52" s="219" t="s">
        <v>1</v>
      </c>
      <c r="D52" s="278"/>
      <c r="E52" s="215" t="s">
        <v>2463</v>
      </c>
      <c r="F52" s="215" t="s">
        <v>796</v>
      </c>
      <c r="G52" s="215" t="s">
        <v>13459</v>
      </c>
      <c r="H52" s="216">
        <v>0</v>
      </c>
      <c r="I52" s="217" t="s">
        <v>1841</v>
      </c>
      <c r="J52" s="217" t="s">
        <v>1749</v>
      </c>
      <c r="K52" s="268"/>
      <c r="L52" s="268"/>
      <c r="M52" s="268"/>
      <c r="N52" s="268"/>
      <c r="O52" s="268" t="s">
        <v>15651</v>
      </c>
      <c r="P52" s="218"/>
      <c r="Q52" s="269"/>
      <c r="R52" s="215" t="str">
        <f ca="1">IF(ISERROR($V52),"",OFFSET('Smelter Look-up'!$C$4,$V52-4,0)&amp;"")</f>
        <v>Global Tungsten &amp; Powders Corp.</v>
      </c>
      <c r="S52" s="222" t="str">
        <f t="shared" ca="1" si="6"/>
        <v>US</v>
      </c>
      <c r="T52" s="222" t="str">
        <f ca="1">IF(B52="","",IF(ISERROR(MATCH($J52,SorP!$B$1:$B$6230,0)),"",INDIRECT("'SorP'!$A$"&amp;MATCH($J52,SorP!$B$1:$B$6230,0))))</f>
        <v>US-PA</v>
      </c>
      <c r="U52" s="238"/>
      <c r="V52" s="270">
        <f>IF(C52="",NA(),MATCH($B52&amp;$C52,'Smelter Look-up'!$J:$J,0))</f>
        <v>560</v>
      </c>
      <c r="W52" s="271"/>
      <c r="X52" s="271">
        <f t="shared" si="7"/>
        <v>0</v>
      </c>
      <c r="Y52" s="271"/>
      <c r="Z52" s="271"/>
      <c r="AB52" s="273" t="str">
        <f t="shared" si="8"/>
        <v>TungstenGlobal Tungsten &amp; Powders Corp.</v>
      </c>
    </row>
    <row r="53" spans="1:28" s="272" customFormat="1" ht="102">
      <c r="A53" s="214" t="s">
        <v>751</v>
      </c>
      <c r="B53" s="215" t="s">
        <v>1132</v>
      </c>
      <c r="C53" s="219" t="s">
        <v>750</v>
      </c>
      <c r="D53" s="278"/>
      <c r="E53" s="215" t="s">
        <v>1100</v>
      </c>
      <c r="F53" s="215" t="s">
        <v>751</v>
      </c>
      <c r="G53" s="215" t="s">
        <v>13459</v>
      </c>
      <c r="H53" s="216">
        <v>0</v>
      </c>
      <c r="I53" s="217" t="s">
        <v>1730</v>
      </c>
      <c r="J53" s="217" t="s">
        <v>15431</v>
      </c>
      <c r="K53" s="268"/>
      <c r="L53" s="268"/>
      <c r="M53" s="268"/>
      <c r="N53" s="268"/>
      <c r="O53" s="268" t="s">
        <v>15653</v>
      </c>
      <c r="P53" s="218"/>
      <c r="Q53" s="269"/>
      <c r="R53" s="215" t="str">
        <f ca="1">IF(ISERROR($V53),"",OFFSET('Smelter Look-up'!$C$4,$V53-4,0)&amp;"")</f>
        <v>XIMEI RESOURCES (GUANGDONG) LIMITED</v>
      </c>
      <c r="S53" s="222" t="str">
        <f t="shared" ca="1" si="6"/>
        <v>CN</v>
      </c>
      <c r="T53" s="222" t="str">
        <f ca="1">IF(B53="","",IF(ISERROR(MATCH($J53,SorP!$B$1:$B$6230,0)),"",INDIRECT("'SorP'!$A$"&amp;MATCH($J53,SorP!$B$1:$B$6230,0))))</f>
        <v/>
      </c>
      <c r="U53" s="238"/>
      <c r="V53" s="270">
        <f>IF(C53="",NA(),MATCH($B53&amp;$C53,'Smelter Look-up'!$J:$J,0))</f>
        <v>325</v>
      </c>
      <c r="W53" s="271"/>
      <c r="X53" s="271">
        <f t="shared" si="7"/>
        <v>0</v>
      </c>
      <c r="Y53" s="271"/>
      <c r="Z53" s="271"/>
      <c r="AB53" s="273" t="str">
        <f t="shared" si="8"/>
        <v>TantalumGuangdong Zhiyuan New Material Co., Ltd.</v>
      </c>
    </row>
    <row r="54" spans="1:28" s="272" customFormat="1" ht="127.5">
      <c r="A54" s="214" t="s">
        <v>1591</v>
      </c>
      <c r="B54" s="215" t="s">
        <v>1130</v>
      </c>
      <c r="C54" s="219" t="s">
        <v>1590</v>
      </c>
      <c r="D54" s="278"/>
      <c r="E54" s="215" t="s">
        <v>1100</v>
      </c>
      <c r="F54" s="215" t="s">
        <v>1591</v>
      </c>
      <c r="G54" s="215" t="s">
        <v>13459</v>
      </c>
      <c r="H54" s="216" t="s">
        <v>15706</v>
      </c>
      <c r="I54" s="217" t="s">
        <v>1592</v>
      </c>
      <c r="J54" s="217" t="s">
        <v>13843</v>
      </c>
      <c r="K54" s="268" t="s">
        <v>15707</v>
      </c>
      <c r="L54" s="268" t="s">
        <v>15708</v>
      </c>
      <c r="M54" s="268"/>
      <c r="N54" s="268"/>
      <c r="O54" s="268" t="s">
        <v>15709</v>
      </c>
      <c r="P54" s="218"/>
      <c r="Q54" s="269"/>
      <c r="R54" s="215" t="str">
        <f ca="1">IF(ISERROR($V54),"",OFFSET('Smelter Look-up'!$C$4,$V54-4,0)&amp;"")</f>
        <v>Guoda Safina High-Tech Environmental Refinery Co., Ltd.</v>
      </c>
      <c r="S54" s="222" t="str">
        <f t="shared" ca="1" si="6"/>
        <v>CN</v>
      </c>
      <c r="T54" s="222" t="str">
        <f ca="1">IF(B54="","",IF(ISERROR(MATCH($J54,SorP!$B$1:$B$6230,0)),"",INDIRECT("'SorP'!$A$"&amp;MATCH($J54,SorP!$B$1:$B$6230,0))))</f>
        <v>CN-SD</v>
      </c>
      <c r="U54" s="238"/>
      <c r="V54" s="270">
        <f>IF(C54="",NA(),MATCH($B54&amp;$C54,'Smelter Look-up'!$J:$J,0))</f>
        <v>94</v>
      </c>
      <c r="W54" s="271"/>
      <c r="X54" s="271">
        <f t="shared" si="7"/>
        <v>0</v>
      </c>
      <c r="Y54" s="271"/>
      <c r="Z54" s="271"/>
      <c r="AB54" s="273" t="str">
        <f t="shared" si="8"/>
        <v>GoldGuoda Safina High-Tech Environmental Refinery Co., Ltd.</v>
      </c>
    </row>
    <row r="55" spans="1:28" s="272" customFormat="1" ht="89.25">
      <c r="A55" s="214" t="s">
        <v>395</v>
      </c>
      <c r="B55" s="215" t="s">
        <v>1130</v>
      </c>
      <c r="C55" s="219" t="s">
        <v>394</v>
      </c>
      <c r="D55" s="278"/>
      <c r="E55" s="215" t="s">
        <v>1100</v>
      </c>
      <c r="F55" s="215" t="s">
        <v>395</v>
      </c>
      <c r="G55" s="215" t="s">
        <v>13459</v>
      </c>
      <c r="H55" s="216" t="s">
        <v>15710</v>
      </c>
      <c r="I55" s="217" t="s">
        <v>1594</v>
      </c>
      <c r="J55" s="217" t="s">
        <v>13839</v>
      </c>
      <c r="K55" s="268" t="s">
        <v>15631</v>
      </c>
      <c r="L55" s="268" t="s">
        <v>15711</v>
      </c>
      <c r="M55" s="268"/>
      <c r="N55" s="268"/>
      <c r="O55" s="268" t="s">
        <v>15712</v>
      </c>
      <c r="P55" s="218"/>
      <c r="Q55" s="269"/>
      <c r="R55" s="215" t="str">
        <f ca="1">IF(ISERROR($V55),"",OFFSET('Smelter Look-up'!$C$4,$V55-4,0)&amp;"")</f>
        <v>Hangzhou Fuchunjiang Smelting Co., Ltd.</v>
      </c>
      <c r="S55" s="222" t="str">
        <f t="shared" ca="1" si="6"/>
        <v>CN</v>
      </c>
      <c r="T55" s="222" t="str">
        <f ca="1">IF(B55="","",IF(ISERROR(MATCH($J55,SorP!$B$1:$B$6230,0)),"",INDIRECT("'SorP'!$A$"&amp;MATCH($J55,SorP!$B$1:$B$6230,0))))</f>
        <v>CN-ZJ</v>
      </c>
      <c r="U55" s="238"/>
      <c r="V55" s="270">
        <f>IF(C55="",NA(),MATCH($B55&amp;$C55,'Smelter Look-up'!$J:$J,0))</f>
        <v>95</v>
      </c>
      <c r="W55" s="271"/>
      <c r="X55" s="271">
        <f t="shared" si="7"/>
        <v>0</v>
      </c>
      <c r="Y55" s="271"/>
      <c r="Z55" s="271"/>
      <c r="AB55" s="273" t="str">
        <f t="shared" si="8"/>
        <v>GoldHangzhou Fuchunjiang Smelting Co., Ltd.</v>
      </c>
    </row>
    <row r="56" spans="1:28" s="272" customFormat="1" ht="38.25">
      <c r="A56" s="214" t="s">
        <v>2530</v>
      </c>
      <c r="B56" s="215" t="s">
        <v>1130</v>
      </c>
      <c r="C56" s="219" t="s">
        <v>14083</v>
      </c>
      <c r="D56" s="278"/>
      <c r="E56" s="215" t="s">
        <v>1111</v>
      </c>
      <c r="F56" s="215" t="s">
        <v>2530</v>
      </c>
      <c r="G56" s="215" t="s">
        <v>13459</v>
      </c>
      <c r="H56" s="216">
        <v>0</v>
      </c>
      <c r="I56" s="217" t="s">
        <v>2531</v>
      </c>
      <c r="J56" s="217" t="s">
        <v>13080</v>
      </c>
      <c r="K56" s="268"/>
      <c r="L56" s="268"/>
      <c r="M56" s="268"/>
      <c r="N56" s="268"/>
      <c r="O56" s="215" t="s">
        <v>1111</v>
      </c>
      <c r="P56" s="218"/>
      <c r="Q56" s="269"/>
      <c r="R56" s="215" t="str">
        <f ca="1">IF(ISERROR($V56),"",OFFSET('Smelter Look-up'!$C$4,$V56-4,0)&amp;"")</f>
        <v>LT Metal Ltd.</v>
      </c>
      <c r="S56" s="222" t="str">
        <f t="shared" ca="1" si="6"/>
        <v>KR</v>
      </c>
      <c r="T56" s="222" t="str">
        <f ca="1">IF(B56="","",IF(ISERROR(MATCH($J56,SorP!$B$1:$B$6230,0)),"",INDIRECT("'SorP'!$A$"&amp;MATCH($J56,SorP!$B$1:$B$6230,0))))</f>
        <v>KR-28</v>
      </c>
      <c r="U56" s="238"/>
      <c r="V56" s="270">
        <f>IF(C56="",NA(),MATCH($B56&amp;$C56,'Smelter Look-up'!$J:$J,0))</f>
        <v>154</v>
      </c>
      <c r="W56" s="271"/>
      <c r="X56" s="271">
        <f t="shared" si="7"/>
        <v>0</v>
      </c>
      <c r="Y56" s="271"/>
      <c r="Z56" s="271"/>
      <c r="AB56" s="273" t="str">
        <f t="shared" si="8"/>
        <v>GoldLT Metal Ltd.</v>
      </c>
    </row>
    <row r="57" spans="1:28" s="272" customFormat="1" ht="51">
      <c r="A57" s="214" t="s">
        <v>678</v>
      </c>
      <c r="B57" s="215" t="s">
        <v>1130</v>
      </c>
      <c r="C57" s="219" t="s">
        <v>1039</v>
      </c>
      <c r="D57" s="278"/>
      <c r="E57" s="215" t="s">
        <v>1101</v>
      </c>
      <c r="F57" s="215" t="s">
        <v>678</v>
      </c>
      <c r="G57" s="215" t="s">
        <v>13459</v>
      </c>
      <c r="H57" s="216">
        <v>0</v>
      </c>
      <c r="I57" s="217" t="s">
        <v>1549</v>
      </c>
      <c r="J57" s="217" t="s">
        <v>1550</v>
      </c>
      <c r="K57" s="268"/>
      <c r="L57" s="268"/>
      <c r="M57" s="268"/>
      <c r="N57" s="268"/>
      <c r="O57" s="268" t="s">
        <v>15645</v>
      </c>
      <c r="P57" s="218"/>
      <c r="Q57" s="269"/>
      <c r="R57" s="215" t="str">
        <f ca="1">IF(ISERROR($V57),"",OFFSET('Smelter Look-up'!$C$4,$V57-4,0)&amp;"")</f>
        <v>Heimerle + Meule GmbH</v>
      </c>
      <c r="S57" s="222" t="str">
        <f t="shared" ca="1" si="6"/>
        <v>DE</v>
      </c>
      <c r="T57" s="222" t="str">
        <f ca="1">IF(B57="","",IF(ISERROR(MATCH($J57,SorP!$B$1:$B$6230,0)),"",INDIRECT("'SorP'!$A$"&amp;MATCH($J57,SorP!$B$1:$B$6230,0))))</f>
        <v>DE-BW</v>
      </c>
      <c r="U57" s="238"/>
      <c r="V57" s="270">
        <f>IF(C57="",NA(),MATCH($B57&amp;$C57,'Smelter Look-up'!$J:$J,0))</f>
        <v>97</v>
      </c>
      <c r="W57" s="271"/>
      <c r="X57" s="271">
        <f t="shared" si="7"/>
        <v>0</v>
      </c>
      <c r="Y57" s="271"/>
      <c r="Z57" s="271"/>
      <c r="AB57" s="273" t="str">
        <f t="shared" si="8"/>
        <v>GoldHeimerle + Meule GmbH</v>
      </c>
    </row>
    <row r="58" spans="1:28" s="272" customFormat="1" ht="76.5">
      <c r="A58" s="214" t="s">
        <v>679</v>
      </c>
      <c r="B58" s="215" t="s">
        <v>1130</v>
      </c>
      <c r="C58" s="219" t="s">
        <v>2532</v>
      </c>
      <c r="D58" s="278"/>
      <c r="E58" s="215" t="s">
        <v>1100</v>
      </c>
      <c r="F58" s="215" t="s">
        <v>679</v>
      </c>
      <c r="G58" s="215" t="s">
        <v>13459</v>
      </c>
      <c r="H58" s="216">
        <v>0</v>
      </c>
      <c r="I58" s="217" t="s">
        <v>1595</v>
      </c>
      <c r="J58" s="217" t="s">
        <v>15637</v>
      </c>
      <c r="K58" s="268"/>
      <c r="L58" s="268"/>
      <c r="M58" s="268"/>
      <c r="N58" s="268"/>
      <c r="O58" s="268" t="s">
        <v>15653</v>
      </c>
      <c r="P58" s="218"/>
      <c r="Q58" s="269"/>
      <c r="R58" s="215" t="str">
        <f ca="1">IF(ISERROR($V58),"",OFFSET('Smelter Look-up'!$C$4,$V58-4,0)&amp;"")</f>
        <v>Heraeus Metals Hong Kong Ltd.</v>
      </c>
      <c r="S58" s="222" t="str">
        <f t="shared" ca="1" si="6"/>
        <v>CN</v>
      </c>
      <c r="T58" s="222" t="str">
        <f ca="1">IF(B58="","",IF(ISERROR(MATCH($J58,SorP!$B$1:$B$6230,0)),"",INDIRECT("'SorP'!$A$"&amp;MATCH($J58,SorP!$B$1:$B$6230,0))))</f>
        <v/>
      </c>
      <c r="U58" s="238"/>
      <c r="V58" s="270">
        <f>IF(C58="",NA(),MATCH($B58&amp;$C58,'Smelter Look-up'!$J:$J,0))</f>
        <v>103</v>
      </c>
      <c r="W58" s="271"/>
      <c r="X58" s="271">
        <f t="shared" si="7"/>
        <v>0</v>
      </c>
      <c r="Y58" s="271"/>
      <c r="Z58" s="271"/>
      <c r="AB58" s="273" t="str">
        <f t="shared" si="8"/>
        <v>GoldHeraeus Metals Hong Kong Ltd.</v>
      </c>
    </row>
    <row r="59" spans="1:28" s="272" customFormat="1" ht="76.5">
      <c r="A59" s="214" t="s">
        <v>680</v>
      </c>
      <c r="B59" s="215" t="s">
        <v>1130</v>
      </c>
      <c r="C59" s="219" t="s">
        <v>1227</v>
      </c>
      <c r="D59" s="278"/>
      <c r="E59" s="215" t="s">
        <v>1101</v>
      </c>
      <c r="F59" s="215" t="s">
        <v>680</v>
      </c>
      <c r="G59" s="215" t="s">
        <v>13459</v>
      </c>
      <c r="H59" s="216">
        <v>0</v>
      </c>
      <c r="I59" s="217" t="s">
        <v>1596</v>
      </c>
      <c r="J59" s="217" t="s">
        <v>4282</v>
      </c>
      <c r="K59" s="268"/>
      <c r="L59" s="268"/>
      <c r="M59" s="268"/>
      <c r="N59" s="268"/>
      <c r="O59" s="268" t="s">
        <v>15645</v>
      </c>
      <c r="P59" s="218"/>
      <c r="Q59" s="269"/>
      <c r="R59" s="215" t="str">
        <f ca="1">IF(ISERROR($V59),"",OFFSET('Smelter Look-up'!$C$4,$V59-4,0)&amp;"")</f>
        <v>Heraeus Germany GmbH Co. KG</v>
      </c>
      <c r="S59" s="222" t="str">
        <f t="shared" ca="1" si="6"/>
        <v>DE</v>
      </c>
      <c r="T59" s="222" t="str">
        <f ca="1">IF(B59="","",IF(ISERROR(MATCH($J59,SorP!$B$1:$B$6230,0)),"",INDIRECT("'SorP'!$A$"&amp;MATCH($J59,SorP!$B$1:$B$6230,0))))</f>
        <v>DE-HE</v>
      </c>
      <c r="U59" s="238"/>
      <c r="V59" s="270">
        <f>IF(C59="",NA(),MATCH($B59&amp;$C59,'Smelter Look-up'!$J:$J,0))</f>
        <v>104</v>
      </c>
      <c r="W59" s="271"/>
      <c r="X59" s="271">
        <f t="shared" si="7"/>
        <v>0</v>
      </c>
      <c r="Y59" s="271"/>
      <c r="Z59" s="271"/>
      <c r="AB59" s="273" t="str">
        <f t="shared" si="8"/>
        <v>GoldHeraeus Precious Metals GmbH &amp; Co. KG</v>
      </c>
    </row>
    <row r="60" spans="1:28" s="272" customFormat="1" ht="76.5">
      <c r="A60" s="214" t="s">
        <v>15628</v>
      </c>
      <c r="B60" s="215" t="s">
        <v>1131</v>
      </c>
      <c r="C60" s="219" t="s">
        <v>15629</v>
      </c>
      <c r="D60" s="278"/>
      <c r="E60" s="215" t="s">
        <v>1100</v>
      </c>
      <c r="F60" s="215" t="s">
        <v>15628</v>
      </c>
      <c r="G60" s="215" t="s">
        <v>13459</v>
      </c>
      <c r="H60" s="216" t="s">
        <v>15631</v>
      </c>
      <c r="I60" s="217" t="s">
        <v>1787</v>
      </c>
      <c r="J60" s="217" t="s">
        <v>15633</v>
      </c>
      <c r="K60" s="268"/>
      <c r="L60" s="268"/>
      <c r="M60" s="268"/>
      <c r="N60" s="268"/>
      <c r="O60" s="268" t="s">
        <v>15653</v>
      </c>
      <c r="P60" s="218"/>
      <c r="Q60" s="269"/>
      <c r="R60" s="215" t="str">
        <f ca="1">IF(ISERROR($V60),"",OFFSET('Smelter Look-up'!$C$4,$V60-4,0)&amp;"")</f>
        <v/>
      </c>
      <c r="S60" s="222" t="str">
        <f t="shared" ca="1" si="6"/>
        <v>CN</v>
      </c>
      <c r="T60" s="222" t="str">
        <f ca="1">IF(B60="","",IF(ISERROR(MATCH($J60,SorP!$B$1:$B$6230,0)),"",INDIRECT("'SorP'!$A$"&amp;MATCH($J60,SorP!$B$1:$B$6230,0))))</f>
        <v/>
      </c>
      <c r="U60" s="238"/>
      <c r="V60" s="270" t="e">
        <f>IF(C60="",NA(),MATCH($B60&amp;$C60,'Smelter Look-up'!$J:$J,0))</f>
        <v>#N/A</v>
      </c>
      <c r="W60" s="271"/>
      <c r="X60" s="271">
        <f t="shared" si="7"/>
        <v>0</v>
      </c>
      <c r="Y60" s="271"/>
      <c r="Z60" s="271"/>
      <c r="AB60" s="273" t="str">
        <f t="shared" si="8"/>
        <v>TinHuichang Jinshunda Tin Co., Ltd.</v>
      </c>
    </row>
    <row r="61" spans="1:28" s="272" customFormat="1" ht="76.5">
      <c r="A61" s="214" t="s">
        <v>797</v>
      </c>
      <c r="B61" s="215" t="s">
        <v>1133</v>
      </c>
      <c r="C61" s="219" t="s">
        <v>2232</v>
      </c>
      <c r="D61" s="278"/>
      <c r="E61" s="215" t="s">
        <v>1100</v>
      </c>
      <c r="F61" s="215" t="s">
        <v>797</v>
      </c>
      <c r="G61" s="215" t="s">
        <v>13459</v>
      </c>
      <c r="H61" s="216">
        <v>0</v>
      </c>
      <c r="I61" s="217" t="s">
        <v>2150</v>
      </c>
      <c r="J61" s="217" t="s">
        <v>15632</v>
      </c>
      <c r="K61" s="268"/>
      <c r="L61" s="268"/>
      <c r="M61" s="268"/>
      <c r="N61" s="268"/>
      <c r="O61" s="268" t="s">
        <v>15653</v>
      </c>
      <c r="P61" s="218"/>
      <c r="Q61" s="269"/>
      <c r="R61" s="215" t="str">
        <f ca="1">IF(ISERROR($V61),"",OFFSET('Smelter Look-up'!$C$4,$V61-4,0)&amp;"")</f>
        <v>Hunan Chenzhou Mining Co., Ltd.</v>
      </c>
      <c r="S61" s="222" t="str">
        <f t="shared" ca="1" si="6"/>
        <v>CN</v>
      </c>
      <c r="T61" s="222" t="str">
        <f ca="1">IF(B61="","",IF(ISERROR(MATCH($J61,SorP!$B$1:$B$6230,0)),"",INDIRECT("'SorP'!$A$"&amp;MATCH($J61,SorP!$B$1:$B$6230,0))))</f>
        <v/>
      </c>
      <c r="U61" s="238"/>
      <c r="V61" s="270">
        <f>IF(C61="",NA(),MATCH($B61&amp;$C61,'Smelter Look-up'!$J:$J,0))</f>
        <v>567</v>
      </c>
      <c r="W61" s="271"/>
      <c r="X61" s="271">
        <f t="shared" si="7"/>
        <v>0</v>
      </c>
      <c r="Y61" s="271"/>
      <c r="Z61" s="271"/>
      <c r="AB61" s="273" t="str">
        <f t="shared" si="8"/>
        <v>TungstenHunan Chenzhou Mining Co., Ltd.</v>
      </c>
    </row>
    <row r="62" spans="1:28" s="272" customFormat="1" ht="76.5">
      <c r="A62" s="214" t="s">
        <v>681</v>
      </c>
      <c r="B62" s="215" t="s">
        <v>1130</v>
      </c>
      <c r="C62" s="219" t="s">
        <v>2232</v>
      </c>
      <c r="D62" s="278"/>
      <c r="E62" s="215" t="s">
        <v>1100</v>
      </c>
      <c r="F62" s="215" t="s">
        <v>681</v>
      </c>
      <c r="G62" s="215" t="s">
        <v>13459</v>
      </c>
      <c r="H62" s="216" t="s">
        <v>15713</v>
      </c>
      <c r="I62" s="217" t="s">
        <v>2150</v>
      </c>
      <c r="J62" s="217" t="s">
        <v>13846</v>
      </c>
      <c r="K62" s="268" t="s">
        <v>15714</v>
      </c>
      <c r="L62" s="268" t="s">
        <v>15715</v>
      </c>
      <c r="M62" s="268"/>
      <c r="N62" s="268"/>
      <c r="O62" s="268" t="s">
        <v>15653</v>
      </c>
      <c r="P62" s="218"/>
      <c r="Q62" s="269"/>
      <c r="R62" s="215" t="str">
        <f ca="1">IF(ISERROR($V62),"",OFFSET('Smelter Look-up'!$C$4,$V62-4,0)&amp;"")</f>
        <v>Hunan Chenzhou Mining Co., Ltd.</v>
      </c>
      <c r="S62" s="222" t="str">
        <f t="shared" ca="1" si="6"/>
        <v>CN</v>
      </c>
      <c r="T62" s="222" t="str">
        <f ca="1">IF(B62="","",IF(ISERROR(MATCH($J62,SorP!$B$1:$B$6230,0)),"",INDIRECT("'SorP'!$A$"&amp;MATCH($J62,SorP!$B$1:$B$6230,0))))</f>
        <v>CN-HN</v>
      </c>
      <c r="U62" s="238"/>
      <c r="V62" s="270">
        <f>IF(C62="",NA(),MATCH($B62&amp;$C62,'Smelter Look-up'!$J:$J,0))</f>
        <v>105</v>
      </c>
      <c r="W62" s="271"/>
      <c r="X62" s="271">
        <f t="shared" si="7"/>
        <v>0</v>
      </c>
      <c r="Y62" s="271"/>
      <c r="Z62" s="271"/>
      <c r="AB62" s="273" t="str">
        <f t="shared" si="8"/>
        <v>GoldHunan Chenzhou Mining Co., Ltd.</v>
      </c>
    </row>
    <row r="63" spans="1:28" s="272" customFormat="1" ht="114.75">
      <c r="A63" s="214" t="s">
        <v>798</v>
      </c>
      <c r="B63" s="215" t="s">
        <v>1133</v>
      </c>
      <c r="C63" s="219" t="s">
        <v>1381</v>
      </c>
      <c r="D63" s="278"/>
      <c r="E63" s="215" t="s">
        <v>1100</v>
      </c>
      <c r="F63" s="215" t="s">
        <v>798</v>
      </c>
      <c r="G63" s="215" t="s">
        <v>13459</v>
      </c>
      <c r="H63" s="216">
        <v>0</v>
      </c>
      <c r="I63" s="217" t="s">
        <v>1752</v>
      </c>
      <c r="J63" s="217" t="s">
        <v>15632</v>
      </c>
      <c r="K63" s="268"/>
      <c r="L63" s="268"/>
      <c r="M63" s="268"/>
      <c r="N63" s="268"/>
      <c r="O63" s="268" t="s">
        <v>15653</v>
      </c>
      <c r="P63" s="218"/>
      <c r="Q63" s="269"/>
      <c r="R63" s="215" t="str">
        <f ca="1">IF(ISERROR($V63),"",OFFSET('Smelter Look-up'!$C$4,$V63-4,0)&amp;"")</f>
        <v>Hunan Chunchang Nonferrous Metals Co., Ltd.</v>
      </c>
      <c r="S63" s="222" t="str">
        <f t="shared" ca="1" si="6"/>
        <v>CN</v>
      </c>
      <c r="T63" s="222" t="str">
        <f ca="1">IF(B63="","",IF(ISERROR(MATCH($J63,SorP!$B$1:$B$6230,0)),"",INDIRECT("'SorP'!$A$"&amp;MATCH($J63,SorP!$B$1:$B$6230,0))))</f>
        <v/>
      </c>
      <c r="U63" s="238"/>
      <c r="V63" s="270">
        <f>IF(C63="",NA(),MATCH($B63&amp;$C63,'Smelter Look-up'!$J:$J,0))</f>
        <v>569</v>
      </c>
      <c r="W63" s="271"/>
      <c r="X63" s="271">
        <f t="shared" si="7"/>
        <v>0</v>
      </c>
      <c r="Y63" s="271"/>
      <c r="Z63" s="271"/>
      <c r="AB63" s="273" t="str">
        <f t="shared" si="8"/>
        <v>TungstenHunan Chunchang Nonferrous Metals Co., Ltd.</v>
      </c>
    </row>
    <row r="64" spans="1:28" s="272" customFormat="1" ht="114.75">
      <c r="A64" s="214" t="s">
        <v>13395</v>
      </c>
      <c r="B64" s="215" t="s">
        <v>1130</v>
      </c>
      <c r="C64" s="219" t="s">
        <v>13394</v>
      </c>
      <c r="D64" s="278"/>
      <c r="E64" s="215" t="s">
        <v>1100</v>
      </c>
      <c r="F64" s="215" t="s">
        <v>13395</v>
      </c>
      <c r="G64" s="215" t="s">
        <v>13459</v>
      </c>
      <c r="H64" s="216" t="s">
        <v>15716</v>
      </c>
      <c r="I64" s="217" t="s">
        <v>1788</v>
      </c>
      <c r="J64" s="217" t="s">
        <v>13846</v>
      </c>
      <c r="K64" s="268" t="s">
        <v>15717</v>
      </c>
      <c r="L64" s="268" t="s">
        <v>15718</v>
      </c>
      <c r="M64" s="268"/>
      <c r="N64" s="268"/>
      <c r="O64" s="268" t="s">
        <v>15719</v>
      </c>
      <c r="P64" s="218"/>
      <c r="Q64" s="269"/>
      <c r="R64" s="215" t="str">
        <f ca="1">IF(ISERROR($V64),"",OFFSET('Smelter Look-up'!$C$4,$V64-4,0)&amp;"")</f>
        <v>Hunan Guiyang yinxing Nonferrous Smelting Co., Ltd.</v>
      </c>
      <c r="S64" s="222" t="str">
        <f t="shared" ca="1" si="6"/>
        <v>CN</v>
      </c>
      <c r="T64" s="222" t="str">
        <f ca="1">IF(B64="","",IF(ISERROR(MATCH($J64,SorP!$B$1:$B$6230,0)),"",INDIRECT("'SorP'!$A$"&amp;MATCH($J64,SorP!$B$1:$B$6230,0))))</f>
        <v>CN-HN</v>
      </c>
      <c r="U64" s="238"/>
      <c r="V64" s="270">
        <f>IF(C64="",NA(),MATCH($B64&amp;$C64,'Smelter Look-up'!$J:$J,0))</f>
        <v>108</v>
      </c>
      <c r="W64" s="271"/>
      <c r="X64" s="271">
        <f t="shared" si="7"/>
        <v>0</v>
      </c>
      <c r="Y64" s="271"/>
      <c r="Z64" s="271"/>
      <c r="AB64" s="273" t="str">
        <f t="shared" si="8"/>
        <v>GoldHunan Guiyang yinxing Nonferrous Smelting Co., Ltd.</v>
      </c>
    </row>
    <row r="65" spans="1:28" s="272" customFormat="1" ht="51">
      <c r="A65" s="214" t="s">
        <v>682</v>
      </c>
      <c r="B65" s="215" t="s">
        <v>1130</v>
      </c>
      <c r="C65" s="219" t="s">
        <v>2533</v>
      </c>
      <c r="D65" s="278"/>
      <c r="E65" s="215" t="s">
        <v>1111</v>
      </c>
      <c r="F65" s="215" t="s">
        <v>682</v>
      </c>
      <c r="G65" s="215" t="s">
        <v>13459</v>
      </c>
      <c r="H65" s="216" t="s">
        <v>15720</v>
      </c>
      <c r="I65" s="217" t="s">
        <v>1599</v>
      </c>
      <c r="J65" s="217" t="s">
        <v>13085</v>
      </c>
      <c r="K65" s="268" t="s">
        <v>15721</v>
      </c>
      <c r="L65" s="268" t="s">
        <v>15722</v>
      </c>
      <c r="M65" s="268"/>
      <c r="N65" s="268"/>
      <c r="O65" s="268" t="s">
        <v>15723</v>
      </c>
      <c r="P65" s="218"/>
      <c r="Q65" s="269"/>
      <c r="R65" s="215" t="str">
        <f ca="1">IF(ISERROR($V65),"",OFFSET('Smelter Look-up'!$C$4,$V65-4,0)&amp;"")</f>
        <v>HwaSeong CJ CO., LTD.</v>
      </c>
      <c r="S65" s="222" t="str">
        <f t="shared" ca="1" si="6"/>
        <v>KR</v>
      </c>
      <c r="T65" s="222" t="str">
        <f ca="1">IF(B65="","",IF(ISERROR(MATCH($J65,SorP!$B$1:$B$6230,0)),"",INDIRECT("'SorP'!$A$"&amp;MATCH($J65,SorP!$B$1:$B$6230,0))))</f>
        <v>KR-41</v>
      </c>
      <c r="U65" s="238"/>
      <c r="V65" s="270">
        <f>IF(C65="",NA(),MATCH($B65&amp;$C65,'Smelter Look-up'!$J:$J,0))</f>
        <v>110</v>
      </c>
      <c r="W65" s="271"/>
      <c r="X65" s="271">
        <f t="shared" si="7"/>
        <v>0</v>
      </c>
      <c r="Y65" s="271"/>
      <c r="Z65" s="271"/>
      <c r="AB65" s="273" t="str">
        <f t="shared" si="8"/>
        <v>GoldHwaSeong CJ CO., LTD.</v>
      </c>
    </row>
    <row r="66" spans="1:28" s="272" customFormat="1" ht="153">
      <c r="A66" s="214" t="s">
        <v>683</v>
      </c>
      <c r="B66" s="215" t="s">
        <v>1130</v>
      </c>
      <c r="C66" s="219" t="s">
        <v>2324</v>
      </c>
      <c r="D66" s="278"/>
      <c r="E66" s="215" t="s">
        <v>1100</v>
      </c>
      <c r="F66" s="215" t="s">
        <v>683</v>
      </c>
      <c r="G66" s="215" t="s">
        <v>13459</v>
      </c>
      <c r="H66" s="216">
        <v>0</v>
      </c>
      <c r="I66" s="217" t="s">
        <v>1600</v>
      </c>
      <c r="J66" s="217" t="s">
        <v>15638</v>
      </c>
      <c r="K66" s="268"/>
      <c r="L66" s="268"/>
      <c r="M66" s="268"/>
      <c r="N66" s="268"/>
      <c r="O66" s="268" t="s">
        <v>15653</v>
      </c>
      <c r="P66" s="218"/>
      <c r="Q66" s="269"/>
      <c r="R66" s="215" t="str">
        <f ca="1">IF(ISERROR($V66),"",OFFSET('Smelter Look-up'!$C$4,$V66-4,0)&amp;"")</f>
        <v>Inner Mongolia Qiankun Gold and Silver Refinery Share Co., Ltd.</v>
      </c>
      <c r="S66" s="222" t="str">
        <f t="shared" ca="1" si="6"/>
        <v>CN</v>
      </c>
      <c r="T66" s="222" t="str">
        <f ca="1">IF(B66="","",IF(ISERROR(MATCH($J66,SorP!$B$1:$B$6230,0)),"",INDIRECT("'SorP'!$A$"&amp;MATCH($J66,SorP!$B$1:$B$6230,0))))</f>
        <v/>
      </c>
      <c r="U66" s="238"/>
      <c r="V66" s="270">
        <f>IF(C66="",NA(),MATCH($B66&amp;$C66,'Smelter Look-up'!$J:$J,0))</f>
        <v>112</v>
      </c>
      <c r="W66" s="271"/>
      <c r="X66" s="271">
        <f t="shared" si="7"/>
        <v>0</v>
      </c>
      <c r="Y66" s="271"/>
      <c r="Z66" s="271"/>
      <c r="AB66" s="273" t="str">
        <f t="shared" si="8"/>
        <v>GoldInner Mongolia Qiankun Gold and Silver Refinery Share Co., Ltd.</v>
      </c>
    </row>
    <row r="67" spans="1:28" s="272" customFormat="1" ht="76.5">
      <c r="A67" s="214" t="s">
        <v>684</v>
      </c>
      <c r="B67" s="215" t="s">
        <v>1130</v>
      </c>
      <c r="C67" s="219" t="s">
        <v>1228</v>
      </c>
      <c r="D67" s="278"/>
      <c r="E67" s="215" t="s">
        <v>1108</v>
      </c>
      <c r="F67" s="215" t="s">
        <v>684</v>
      </c>
      <c r="G67" s="215" t="s">
        <v>13459</v>
      </c>
      <c r="H67" s="216">
        <v>0</v>
      </c>
      <c r="I67" s="217" t="s">
        <v>1601</v>
      </c>
      <c r="J67" s="217" t="s">
        <v>1587</v>
      </c>
      <c r="K67" s="268"/>
      <c r="L67" s="268"/>
      <c r="M67" s="268"/>
      <c r="N67" s="268"/>
      <c r="O67" s="268" t="s">
        <v>15644</v>
      </c>
      <c r="P67" s="218"/>
      <c r="Q67" s="269"/>
      <c r="R67" s="215" t="str">
        <f ca="1">IF(ISERROR($V67),"",OFFSET('Smelter Look-up'!$C$4,$V67-4,0)&amp;"")</f>
        <v>Ishifuku Metal Industry Co., Ltd.</v>
      </c>
      <c r="S67" s="222" t="str">
        <f t="shared" ca="1" si="6"/>
        <v>JP</v>
      </c>
      <c r="T67" s="222" t="str">
        <f ca="1">IF(B67="","",IF(ISERROR(MATCH($J67,SorP!$B$1:$B$6230,0)),"",INDIRECT("'SorP'!$A$"&amp;MATCH($J67,SorP!$B$1:$B$6230,0))))</f>
        <v>JP-11</v>
      </c>
      <c r="U67" s="238"/>
      <c r="V67" s="270">
        <f>IF(C67="",NA(),MATCH($B67&amp;$C67,'Smelter Look-up'!$J:$J,0))</f>
        <v>114</v>
      </c>
      <c r="W67" s="271"/>
      <c r="X67" s="271">
        <f t="shared" si="7"/>
        <v>0</v>
      </c>
      <c r="Y67" s="271"/>
      <c r="Z67" s="271"/>
      <c r="AB67" s="273" t="str">
        <f t="shared" si="8"/>
        <v>GoldIshifuku Metal Industry Co., Ltd.</v>
      </c>
    </row>
    <row r="68" spans="1:28" s="272" customFormat="1" ht="51">
      <c r="A68" s="214" t="s">
        <v>685</v>
      </c>
      <c r="B68" s="215" t="s">
        <v>1130</v>
      </c>
      <c r="C68" s="219" t="s">
        <v>1235</v>
      </c>
      <c r="D68" s="278"/>
      <c r="E68" s="215" t="s">
        <v>889</v>
      </c>
      <c r="F68" s="215" t="s">
        <v>685</v>
      </c>
      <c r="G68" s="215" t="s">
        <v>13459</v>
      </c>
      <c r="H68" s="216">
        <v>0</v>
      </c>
      <c r="I68" s="217" t="s">
        <v>1602</v>
      </c>
      <c r="J68" s="217" t="s">
        <v>11478</v>
      </c>
      <c r="K68" s="268"/>
      <c r="L68" s="268"/>
      <c r="M68" s="268"/>
      <c r="N68" s="268"/>
      <c r="O68" s="268" t="s">
        <v>15658</v>
      </c>
      <c r="P68" s="218"/>
      <c r="Q68" s="269"/>
      <c r="R68" s="215" t="str">
        <f ca="1">IF(ISERROR($V68),"",OFFSET('Smelter Look-up'!$C$4,$V68-4,0)&amp;"")</f>
        <v>Istanbul Gold Refinery</v>
      </c>
      <c r="S68" s="222" t="str">
        <f t="shared" ca="1" si="6"/>
        <v>TR</v>
      </c>
      <c r="T68" s="222" t="str">
        <f ca="1">IF(B68="","",IF(ISERROR(MATCH($J68,SorP!$B$1:$B$6230,0)),"",INDIRECT("'SorP'!$A$"&amp;MATCH($J68,SorP!$B$1:$B$6230,0))))</f>
        <v>TR-34</v>
      </c>
      <c r="U68" s="238"/>
      <c r="V68" s="270">
        <f>IF(C68="",NA(),MATCH($B68&amp;$C68,'Smelter Look-up'!$J:$J,0))</f>
        <v>115</v>
      </c>
      <c r="W68" s="271"/>
      <c r="X68" s="271">
        <f t="shared" si="7"/>
        <v>0</v>
      </c>
      <c r="Y68" s="271"/>
      <c r="Z68" s="271"/>
      <c r="AB68" s="273" t="str">
        <f t="shared" si="8"/>
        <v>GoldIstanbul Gold Refinery</v>
      </c>
    </row>
    <row r="69" spans="1:28" s="272" customFormat="1" ht="25.5">
      <c r="A69" s="214" t="s">
        <v>686</v>
      </c>
      <c r="B69" s="215" t="s">
        <v>1130</v>
      </c>
      <c r="C69" s="219" t="s">
        <v>908</v>
      </c>
      <c r="D69" s="278"/>
      <c r="E69" s="215" t="s">
        <v>1108</v>
      </c>
      <c r="F69" s="215" t="s">
        <v>686</v>
      </c>
      <c r="G69" s="215" t="s">
        <v>13459</v>
      </c>
      <c r="H69" s="216">
        <v>0</v>
      </c>
      <c r="I69" s="217" t="s">
        <v>1603</v>
      </c>
      <c r="J69" s="217" t="s">
        <v>1603</v>
      </c>
      <c r="K69" s="268"/>
      <c r="L69" s="268"/>
      <c r="M69" s="268"/>
      <c r="N69" s="268"/>
      <c r="O69" s="268" t="s">
        <v>15644</v>
      </c>
      <c r="P69" s="218"/>
      <c r="Q69" s="269"/>
      <c r="R69" s="215" t="str">
        <f ca="1">IF(ISERROR($V69),"",OFFSET('Smelter Look-up'!$C$4,$V69-4,0)&amp;"")</f>
        <v>Japan Mint</v>
      </c>
      <c r="S69" s="222" t="str">
        <f t="shared" ref="S69" ca="1" si="9">IF(B69="","",IF(ISERROR(MATCH($E69,CL,0)),"Unknown",INDIRECT("'C'!$A$"&amp;MATCH($E69,CL,0)+1)))</f>
        <v>JP</v>
      </c>
      <c r="T69" s="222" t="str">
        <f ca="1">IF(B69="","",IF(ISERROR(MATCH($J69,SorP!$B$1:$B$6230,0)),"",INDIRECT("'SorP'!$A$"&amp;MATCH($J69,SorP!$B$1:$B$6230,0))))</f>
        <v>JP-27</v>
      </c>
      <c r="U69" s="238"/>
      <c r="V69" s="270">
        <f>IF(C69="",NA(),MATCH($B69&amp;$C69,'Smelter Look-up'!$J:$J,0))</f>
        <v>118</v>
      </c>
      <c r="W69" s="271"/>
      <c r="X69" s="271">
        <f t="shared" ref="X69" si="10">IF(AND(C69="Smelter not listed",OR(LEN(D69)=0,LEN(E69)=0)),1,0)</f>
        <v>0</v>
      </c>
      <c r="Y69" s="271"/>
      <c r="Z69" s="271"/>
      <c r="AB69" s="273" t="str">
        <f t="shared" ref="AB69" si="11">B69&amp;C69</f>
        <v>GoldJapan Mint</v>
      </c>
    </row>
    <row r="70" spans="1:28" s="272" customFormat="1" ht="76.5">
      <c r="A70" s="214" t="s">
        <v>799</v>
      </c>
      <c r="B70" s="215" t="s">
        <v>1133</v>
      </c>
      <c r="C70" s="219" t="s">
        <v>1382</v>
      </c>
      <c r="D70" s="278"/>
      <c r="E70" s="215" t="s">
        <v>1108</v>
      </c>
      <c r="F70" s="215" t="s">
        <v>799</v>
      </c>
      <c r="G70" s="215" t="s">
        <v>13459</v>
      </c>
      <c r="H70" s="216">
        <v>0</v>
      </c>
      <c r="I70" s="217" t="s">
        <v>2151</v>
      </c>
      <c r="J70" s="217" t="s">
        <v>1582</v>
      </c>
      <c r="K70" s="268"/>
      <c r="L70" s="268"/>
      <c r="M70" s="268"/>
      <c r="N70" s="268"/>
      <c r="O70" s="268" t="s">
        <v>15644</v>
      </c>
      <c r="P70" s="218"/>
      <c r="Q70" s="269"/>
      <c r="R70" s="215" t="str">
        <f ca="1">IF(ISERROR($V70),"",OFFSET('Smelter Look-up'!$C$4,$V70-4,0)&amp;"")</f>
        <v>Japan New Metals Co., Ltd.</v>
      </c>
      <c r="S70" s="222" t="str">
        <f t="shared" ref="S70:S101" ca="1" si="12">IF(B70="","",IF(ISERROR(MATCH($E70,CL,0)),"Unknown",INDIRECT("'C'!$A$"&amp;MATCH($E70,CL,0)+1)))</f>
        <v>JP</v>
      </c>
      <c r="T70" s="222" t="str">
        <f ca="1">IF(B70="","",IF(ISERROR(MATCH($J70,SorP!$B$1:$B$6230,0)),"",INDIRECT("'SorP'!$A$"&amp;MATCH($J70,SorP!$B$1:$B$6230,0))))</f>
        <v>JP-05</v>
      </c>
      <c r="U70" s="238"/>
      <c r="V70" s="270">
        <f>IF(C70="",NA(),MATCH($B70&amp;$C70,'Smelter Look-up'!$J:$J,0))</f>
        <v>572</v>
      </c>
      <c r="W70" s="271"/>
      <c r="X70" s="271">
        <f t="shared" ref="X70:X101" si="13">IF(AND(C70="Smelter not listed",OR(LEN(D70)=0,LEN(E70)=0)),1,0)</f>
        <v>0</v>
      </c>
      <c r="Y70" s="271"/>
      <c r="Z70" s="271"/>
      <c r="AB70" s="273" t="str">
        <f t="shared" ref="AB70:AB101" si="14">B70&amp;C70</f>
        <v>TungstenJapan New Metals Co., Ltd.</v>
      </c>
    </row>
    <row r="71" spans="1:28" s="272" customFormat="1" ht="63.75">
      <c r="A71" s="214" t="s">
        <v>687</v>
      </c>
      <c r="B71" s="215" t="s">
        <v>1130</v>
      </c>
      <c r="C71" s="219" t="s">
        <v>2325</v>
      </c>
      <c r="D71" s="278"/>
      <c r="E71" s="215" t="s">
        <v>1100</v>
      </c>
      <c r="F71" s="215" t="s">
        <v>687</v>
      </c>
      <c r="G71" s="215" t="s">
        <v>13459</v>
      </c>
      <c r="H71" s="216">
        <v>0</v>
      </c>
      <c r="I71" s="217" t="s">
        <v>1604</v>
      </c>
      <c r="J71" s="217" t="s">
        <v>15633</v>
      </c>
      <c r="K71" s="268"/>
      <c r="L71" s="268"/>
      <c r="M71" s="268"/>
      <c r="N71" s="268"/>
      <c r="O71" s="268" t="s">
        <v>15653</v>
      </c>
      <c r="P71" s="218"/>
      <c r="Q71" s="269"/>
      <c r="R71" s="215" t="str">
        <f ca="1">IF(ISERROR($V71),"",OFFSET('Smelter Look-up'!$C$4,$V71-4,0)&amp;"")</f>
        <v>Jiangxi Copper Co., Ltd.</v>
      </c>
      <c r="S71" s="222" t="str">
        <f t="shared" ca="1" si="12"/>
        <v>CN</v>
      </c>
      <c r="T71" s="222" t="str">
        <f ca="1">IF(B71="","",IF(ISERROR(MATCH($J71,SorP!$B$1:$B$6230,0)),"",INDIRECT("'SorP'!$A$"&amp;MATCH($J71,SorP!$B$1:$B$6230,0))))</f>
        <v/>
      </c>
      <c r="U71" s="238"/>
      <c r="V71" s="270">
        <f>IF(C71="",NA(),MATCH($B71&amp;$C71,'Smelter Look-up'!$J:$J,0))</f>
        <v>120</v>
      </c>
      <c r="W71" s="271"/>
      <c r="X71" s="271">
        <f t="shared" si="13"/>
        <v>0</v>
      </c>
      <c r="Y71" s="271"/>
      <c r="Z71" s="271"/>
      <c r="AB71" s="273" t="str">
        <f t="shared" si="14"/>
        <v>GoldJiangxi Copper Co., Ltd.</v>
      </c>
    </row>
    <row r="72" spans="1:28" s="272" customFormat="1" ht="114.75">
      <c r="A72" s="214" t="s">
        <v>800</v>
      </c>
      <c r="B72" s="215" t="s">
        <v>1133</v>
      </c>
      <c r="C72" s="219" t="s">
        <v>149</v>
      </c>
      <c r="D72" s="278"/>
      <c r="E72" s="215" t="s">
        <v>1100</v>
      </c>
      <c r="F72" s="215" t="s">
        <v>800</v>
      </c>
      <c r="G72" s="215" t="s">
        <v>13459</v>
      </c>
      <c r="H72" s="216">
        <v>0</v>
      </c>
      <c r="I72" s="217" t="s">
        <v>1787</v>
      </c>
      <c r="J72" s="217" t="s">
        <v>15633</v>
      </c>
      <c r="K72" s="268"/>
      <c r="L72" s="268"/>
      <c r="M72" s="268"/>
      <c r="N72" s="268"/>
      <c r="O72" s="268" t="s">
        <v>15653</v>
      </c>
      <c r="P72" s="218"/>
      <c r="Q72" s="269"/>
      <c r="R72" s="215" t="str">
        <f ca="1">IF(ISERROR($V72),"",OFFSET('Smelter Look-up'!$C$4,$V72-4,0)&amp;"")</f>
        <v>Ganzhou Huaxing Tungsten Products Co., Ltd.</v>
      </c>
      <c r="S72" s="222" t="str">
        <f t="shared" ca="1" si="12"/>
        <v>CN</v>
      </c>
      <c r="T72" s="222" t="str">
        <f ca="1">IF(B72="","",IF(ISERROR(MATCH($J72,SorP!$B$1:$B$6230,0)),"",INDIRECT("'SorP'!$A$"&amp;MATCH($J72,SorP!$B$1:$B$6230,0))))</f>
        <v/>
      </c>
      <c r="U72" s="238"/>
      <c r="V72" s="270">
        <f>IF(C72="",NA(),MATCH($B72&amp;$C72,'Smelter Look-up'!$J:$J,0))</f>
        <v>556</v>
      </c>
      <c r="W72" s="271"/>
      <c r="X72" s="271">
        <f t="shared" si="13"/>
        <v>0</v>
      </c>
      <c r="Y72" s="271"/>
      <c r="Z72" s="271"/>
      <c r="AB72" s="273" t="str">
        <f t="shared" si="14"/>
        <v>TungstenGanzhou Huaxing Tungsten Products Co., Ltd.</v>
      </c>
    </row>
    <row r="73" spans="1:28" s="272" customFormat="1" ht="102">
      <c r="A73" s="214" t="s">
        <v>752</v>
      </c>
      <c r="B73" s="215" t="s">
        <v>1132</v>
      </c>
      <c r="C73" s="219" t="s">
        <v>4</v>
      </c>
      <c r="D73" s="278"/>
      <c r="E73" s="215" t="s">
        <v>1100</v>
      </c>
      <c r="F73" s="215" t="s">
        <v>752</v>
      </c>
      <c r="G73" s="215" t="s">
        <v>13459</v>
      </c>
      <c r="H73" s="216">
        <v>0</v>
      </c>
      <c r="I73" s="217" t="s">
        <v>1731</v>
      </c>
      <c r="J73" s="217" t="s">
        <v>15633</v>
      </c>
      <c r="K73" s="268"/>
      <c r="L73" s="268"/>
      <c r="M73" s="268"/>
      <c r="N73" s="268"/>
      <c r="O73" s="268" t="s">
        <v>15653</v>
      </c>
      <c r="P73" s="218"/>
      <c r="Q73" s="269"/>
      <c r="R73" s="215" t="str">
        <f ca="1">IF(ISERROR($V73),"",OFFSET('Smelter Look-up'!$C$4,$V73-4,0)&amp;"")</f>
        <v>JiuJiang JinXin Nonferrous Metals Co., Ltd.</v>
      </c>
      <c r="S73" s="222" t="str">
        <f t="shared" ca="1" si="12"/>
        <v>CN</v>
      </c>
      <c r="T73" s="222" t="str">
        <f ca="1">IF(B73="","",IF(ISERROR(MATCH($J73,SorP!$B$1:$B$6230,0)),"",INDIRECT("'SorP'!$A$"&amp;MATCH($J73,SorP!$B$1:$B$6230,0))))</f>
        <v/>
      </c>
      <c r="U73" s="238"/>
      <c r="V73" s="270">
        <f>IF(C73="",NA(),MATCH($B73&amp;$C73,'Smelter Look-up'!$J:$J,0))</f>
        <v>335</v>
      </c>
      <c r="W73" s="271"/>
      <c r="X73" s="271">
        <f t="shared" si="13"/>
        <v>0</v>
      </c>
      <c r="Y73" s="271"/>
      <c r="Z73" s="271"/>
      <c r="AB73" s="273" t="str">
        <f t="shared" si="14"/>
        <v>TantalumJiuJiang JinXin Nonferrous Metals Co., Ltd.</v>
      </c>
    </row>
    <row r="74" spans="1:28" s="272" customFormat="1" ht="76.5">
      <c r="A74" s="214" t="s">
        <v>753</v>
      </c>
      <c r="B74" s="215" t="s">
        <v>1132</v>
      </c>
      <c r="C74" s="219" t="s">
        <v>46</v>
      </c>
      <c r="D74" s="278"/>
      <c r="E74" s="215" t="s">
        <v>1100</v>
      </c>
      <c r="F74" s="215" t="s">
        <v>753</v>
      </c>
      <c r="G74" s="215" t="s">
        <v>13459</v>
      </c>
      <c r="H74" s="216">
        <v>0</v>
      </c>
      <c r="I74" s="217" t="s">
        <v>1731</v>
      </c>
      <c r="J74" s="217" t="s">
        <v>15633</v>
      </c>
      <c r="K74" s="268"/>
      <c r="L74" s="268"/>
      <c r="M74" s="268"/>
      <c r="N74" s="268"/>
      <c r="O74" s="268" t="s">
        <v>15653</v>
      </c>
      <c r="P74" s="218"/>
      <c r="Q74" s="269"/>
      <c r="R74" s="215" t="str">
        <f ca="1">IF(ISERROR($V74),"",OFFSET('Smelter Look-up'!$C$4,$V74-4,0)&amp;"")</f>
        <v>Jiujiang Tanbre Co., Ltd.</v>
      </c>
      <c r="S74" s="222" t="str">
        <f t="shared" ca="1" si="12"/>
        <v>CN</v>
      </c>
      <c r="T74" s="222" t="str">
        <f ca="1">IF(B74="","",IF(ISERROR(MATCH($J74,SorP!$B$1:$B$6230,0)),"",INDIRECT("'SorP'!$A$"&amp;MATCH($J74,SorP!$B$1:$B$6230,0))))</f>
        <v/>
      </c>
      <c r="U74" s="238"/>
      <c r="V74" s="270">
        <f>IF(C74="",NA(),MATCH($B74&amp;$C74,'Smelter Look-up'!$J:$J,0))</f>
        <v>337</v>
      </c>
      <c r="W74" s="271"/>
      <c r="X74" s="271">
        <f t="shared" si="13"/>
        <v>0</v>
      </c>
      <c r="Y74" s="271"/>
      <c r="Z74" s="271"/>
      <c r="AB74" s="273" t="str">
        <f t="shared" si="14"/>
        <v>TantalumJiujiang Tanbre Co., Ltd.</v>
      </c>
    </row>
    <row r="75" spans="1:28" s="272" customFormat="1" ht="63.75">
      <c r="A75" s="214" t="s">
        <v>688</v>
      </c>
      <c r="B75" s="215" t="s">
        <v>1130</v>
      </c>
      <c r="C75" s="219" t="s">
        <v>2217</v>
      </c>
      <c r="D75" s="278"/>
      <c r="E75" s="215" t="s">
        <v>2463</v>
      </c>
      <c r="F75" s="215" t="s">
        <v>688</v>
      </c>
      <c r="G75" s="215" t="s">
        <v>13459</v>
      </c>
      <c r="H75" s="216">
        <v>0</v>
      </c>
      <c r="I75" s="217" t="s">
        <v>1606</v>
      </c>
      <c r="J75" s="217" t="s">
        <v>1607</v>
      </c>
      <c r="K75" s="268"/>
      <c r="L75" s="268"/>
      <c r="M75" s="268"/>
      <c r="N75" s="268"/>
      <c r="O75" s="268" t="s">
        <v>15651</v>
      </c>
      <c r="P75" s="218"/>
      <c r="Q75" s="269"/>
      <c r="R75" s="215" t="str">
        <f ca="1">IF(ISERROR($V75),"",OFFSET('Smelter Look-up'!$C$4,$V75-4,0)&amp;"")</f>
        <v>Asahi Refining USA Inc.</v>
      </c>
      <c r="S75" s="222" t="str">
        <f t="shared" ca="1" si="12"/>
        <v>US</v>
      </c>
      <c r="T75" s="222" t="str">
        <f ca="1">IF(B75="","",IF(ISERROR(MATCH($J75,SorP!$B$1:$B$6230,0)),"",INDIRECT("'SorP'!$A$"&amp;MATCH($J75,SorP!$B$1:$B$6230,0))))</f>
        <v>US-UT</v>
      </c>
      <c r="U75" s="238"/>
      <c r="V75" s="270">
        <f>IF(C75="",NA(),MATCH($B75&amp;$C75,'Smelter Look-up'!$J:$J,0))</f>
        <v>28</v>
      </c>
      <c r="W75" s="271"/>
      <c r="X75" s="271">
        <f t="shared" si="13"/>
        <v>0</v>
      </c>
      <c r="Y75" s="271"/>
      <c r="Z75" s="271"/>
      <c r="AB75" s="273" t="str">
        <f t="shared" si="14"/>
        <v>GoldAsahi Refining USA Inc.</v>
      </c>
    </row>
    <row r="76" spans="1:28" s="272" customFormat="1" ht="63.75">
      <c r="A76" s="214" t="s">
        <v>689</v>
      </c>
      <c r="B76" s="215" t="s">
        <v>1130</v>
      </c>
      <c r="C76" s="219" t="s">
        <v>2311</v>
      </c>
      <c r="D76" s="278"/>
      <c r="E76" s="215" t="s">
        <v>1097</v>
      </c>
      <c r="F76" s="215" t="s">
        <v>689</v>
      </c>
      <c r="G76" s="215" t="s">
        <v>13459</v>
      </c>
      <c r="H76" s="216">
        <v>0</v>
      </c>
      <c r="I76" s="217" t="s">
        <v>1609</v>
      </c>
      <c r="J76" s="217" t="s">
        <v>1610</v>
      </c>
      <c r="K76" s="268"/>
      <c r="L76" s="268"/>
      <c r="M76" s="268"/>
      <c r="N76" s="268"/>
      <c r="O76" s="268" t="s">
        <v>15652</v>
      </c>
      <c r="P76" s="218"/>
      <c r="Q76" s="269"/>
      <c r="R76" s="215" t="str">
        <f ca="1">IF(ISERROR($V76),"",OFFSET('Smelter Look-up'!$C$4,$V76-4,0)&amp;"")</f>
        <v>Asahi Refining Canada Ltd.</v>
      </c>
      <c r="S76" s="222" t="str">
        <f t="shared" ca="1" si="12"/>
        <v>CA</v>
      </c>
      <c r="T76" s="222" t="str">
        <f ca="1">IF(B76="","",IF(ISERROR(MATCH($J76,SorP!$B$1:$B$6230,0)),"",INDIRECT("'SorP'!$A$"&amp;MATCH($J76,SorP!$B$1:$B$6230,0))))</f>
        <v>CA-ON</v>
      </c>
      <c r="U76" s="238"/>
      <c r="V76" s="270">
        <f>IF(C76="",NA(),MATCH($B76&amp;$C76,'Smelter Look-up'!$J:$J,0))</f>
        <v>27</v>
      </c>
      <c r="W76" s="271"/>
      <c r="X76" s="271">
        <f t="shared" si="13"/>
        <v>0</v>
      </c>
      <c r="Y76" s="271"/>
      <c r="Z76" s="271"/>
      <c r="AB76" s="273" t="str">
        <f t="shared" si="14"/>
        <v>GoldAsahi Refining Canada Ltd.</v>
      </c>
    </row>
    <row r="77" spans="1:28" s="272" customFormat="1" ht="102">
      <c r="A77" s="214" t="s">
        <v>690</v>
      </c>
      <c r="B77" s="215" t="s">
        <v>1130</v>
      </c>
      <c r="C77" s="219" t="s">
        <v>909</v>
      </c>
      <c r="D77" s="278"/>
      <c r="E77" s="215" t="s">
        <v>883</v>
      </c>
      <c r="F77" s="215" t="s">
        <v>690</v>
      </c>
      <c r="G77" s="215" t="s">
        <v>13459</v>
      </c>
      <c r="H77" s="216" t="s">
        <v>15724</v>
      </c>
      <c r="I77" s="217" t="s">
        <v>1611</v>
      </c>
      <c r="J77" s="217" t="s">
        <v>10153</v>
      </c>
      <c r="K77" s="268" t="s">
        <v>15631</v>
      </c>
      <c r="L77" s="268" t="s">
        <v>15725</v>
      </c>
      <c r="M77" s="268"/>
      <c r="N77" s="268"/>
      <c r="O77" s="268" t="s">
        <v>15726</v>
      </c>
      <c r="P77" s="218"/>
      <c r="Q77" s="269"/>
      <c r="R77" s="215" t="str">
        <f ca="1">IF(ISERROR($V77),"",OFFSET('Smelter Look-up'!$C$4,$V77-4,0)&amp;"")</f>
        <v>JSC Ekaterinburg Non-Ferrous Metal Processing Plant</v>
      </c>
      <c r="S77" s="222" t="str">
        <f t="shared" ca="1" si="12"/>
        <v>RU</v>
      </c>
      <c r="T77" s="222" t="str">
        <f ca="1">IF(B77="","",IF(ISERROR(MATCH($J77,SorP!$B$1:$B$6230,0)),"",INDIRECT("'SorP'!$A$"&amp;MATCH($J77,SorP!$B$1:$B$6230,0))))</f>
        <v>RU-SVE</v>
      </c>
      <c r="U77" s="238"/>
      <c r="V77" s="270">
        <f>IF(C77="",NA(),MATCH($B77&amp;$C77,'Smelter Look-up'!$J:$J,0))</f>
        <v>125</v>
      </c>
      <c r="W77" s="271"/>
      <c r="X77" s="271">
        <f t="shared" si="13"/>
        <v>0</v>
      </c>
      <c r="Y77" s="271"/>
      <c r="Z77" s="271"/>
      <c r="AB77" s="273" t="str">
        <f t="shared" si="14"/>
        <v>GoldJSC Ekaterinburg Non-Ferrous Metal Processing Plant</v>
      </c>
    </row>
    <row r="78" spans="1:28" s="272" customFormat="1" ht="38.25">
      <c r="A78" s="214" t="s">
        <v>691</v>
      </c>
      <c r="B78" s="215" t="s">
        <v>1130</v>
      </c>
      <c r="C78" s="219" t="s">
        <v>1407</v>
      </c>
      <c r="D78" s="278"/>
      <c r="E78" s="215" t="s">
        <v>883</v>
      </c>
      <c r="F78" s="215" t="s">
        <v>691</v>
      </c>
      <c r="G78" s="215" t="s">
        <v>13459</v>
      </c>
      <c r="H78" s="216">
        <v>0</v>
      </c>
      <c r="I78" s="217" t="s">
        <v>1611</v>
      </c>
      <c r="J78" s="217" t="s">
        <v>10153</v>
      </c>
      <c r="K78" s="268"/>
      <c r="L78" s="268"/>
      <c r="M78" s="268"/>
      <c r="N78" s="268"/>
      <c r="O78" s="268" t="s">
        <v>15657</v>
      </c>
      <c r="P78" s="218"/>
      <c r="Q78" s="269"/>
      <c r="R78" s="215" t="str">
        <f ca="1">IF(ISERROR($V78),"",OFFSET('Smelter Look-up'!$C$4,$V78-4,0)&amp;"")</f>
        <v>JSC Uralelectromed</v>
      </c>
      <c r="S78" s="222" t="str">
        <f t="shared" ca="1" si="12"/>
        <v>RU</v>
      </c>
      <c r="T78" s="222" t="str">
        <f ca="1">IF(B78="","",IF(ISERROR(MATCH($J78,SorP!$B$1:$B$6230,0)),"",INDIRECT("'SorP'!$A$"&amp;MATCH($J78,SorP!$B$1:$B$6230,0))))</f>
        <v>RU-SVE</v>
      </c>
      <c r="U78" s="238"/>
      <c r="V78" s="270">
        <f>IF(C78="",NA(),MATCH($B78&amp;$C78,'Smelter Look-up'!$J:$J,0))</f>
        <v>127</v>
      </c>
      <c r="W78" s="271"/>
      <c r="X78" s="271">
        <f t="shared" si="13"/>
        <v>0</v>
      </c>
      <c r="Y78" s="271"/>
      <c r="Z78" s="271"/>
      <c r="AB78" s="273" t="str">
        <f t="shared" si="14"/>
        <v>GoldJSC Uralelectromed</v>
      </c>
    </row>
    <row r="79" spans="1:28" s="272" customFormat="1" ht="76.5">
      <c r="A79" s="214" t="s">
        <v>692</v>
      </c>
      <c r="B79" s="215" t="s">
        <v>1130</v>
      </c>
      <c r="C79" s="219" t="s">
        <v>55</v>
      </c>
      <c r="D79" s="278"/>
      <c r="E79" s="215" t="s">
        <v>1108</v>
      </c>
      <c r="F79" s="215" t="s">
        <v>692</v>
      </c>
      <c r="G79" s="215" t="s">
        <v>13459</v>
      </c>
      <c r="H79" s="216">
        <v>0</v>
      </c>
      <c r="I79" s="217" t="s">
        <v>2393</v>
      </c>
      <c r="J79" s="217" t="s">
        <v>6770</v>
      </c>
      <c r="K79" s="268"/>
      <c r="L79" s="268"/>
      <c r="M79" s="268"/>
      <c r="N79" s="268"/>
      <c r="O79" s="268" t="s">
        <v>15644</v>
      </c>
      <c r="P79" s="218"/>
      <c r="Q79" s="269"/>
      <c r="R79" s="215" t="str">
        <f ca="1">IF(ISERROR($V79),"",OFFSET('Smelter Look-up'!$C$4,$V79-4,0)&amp;"")</f>
        <v>JX Nippon Mining &amp; Metals Co., Ltd.</v>
      </c>
      <c r="S79" s="222" t="str">
        <f t="shared" ca="1" si="12"/>
        <v>JP</v>
      </c>
      <c r="T79" s="222" t="str">
        <f ca="1">IF(B79="","",IF(ISERROR(MATCH($J79,SorP!$B$1:$B$6230,0)),"",INDIRECT("'SorP'!$A$"&amp;MATCH($J79,SorP!$B$1:$B$6230,0))))</f>
        <v>JP-44</v>
      </c>
      <c r="U79" s="238"/>
      <c r="V79" s="270">
        <f>IF(C79="",NA(),MATCH($B79&amp;$C79,'Smelter Look-up'!$J:$J,0))</f>
        <v>128</v>
      </c>
      <c r="W79" s="271"/>
      <c r="X79" s="271">
        <f t="shared" si="13"/>
        <v>0</v>
      </c>
      <c r="Y79" s="271"/>
      <c r="Z79" s="271"/>
      <c r="AB79" s="273" t="str">
        <f t="shared" si="14"/>
        <v>GoldJX Nippon Mining &amp; Metals Co., Ltd.</v>
      </c>
    </row>
    <row r="80" spans="1:28" s="272" customFormat="1" ht="89.25">
      <c r="A80" s="214" t="s">
        <v>772</v>
      </c>
      <c r="B80" s="215" t="s">
        <v>1131</v>
      </c>
      <c r="C80" s="219" t="s">
        <v>1427</v>
      </c>
      <c r="D80" s="278"/>
      <c r="E80" s="215" t="s">
        <v>1100</v>
      </c>
      <c r="F80" s="215" t="s">
        <v>772</v>
      </c>
      <c r="G80" s="215" t="s">
        <v>13459</v>
      </c>
      <c r="H80" s="216">
        <v>0</v>
      </c>
      <c r="I80" s="217" t="s">
        <v>2477</v>
      </c>
      <c r="J80" s="217" t="s">
        <v>15636</v>
      </c>
      <c r="K80" s="268"/>
      <c r="L80" s="268"/>
      <c r="M80" s="268"/>
      <c r="N80" s="268"/>
      <c r="O80" s="268" t="s">
        <v>15653</v>
      </c>
      <c r="P80" s="218"/>
      <c r="Q80" s="269"/>
      <c r="R80" s="215" t="str">
        <f ca="1">IF(ISERROR($V80),"",OFFSET('Smelter Look-up'!$C$4,$V80-4,0)&amp;"")</f>
        <v>Gejiu Kai Meng Industry and Trade LLC</v>
      </c>
      <c r="S80" s="222" t="str">
        <f t="shared" ca="1" si="12"/>
        <v>CN</v>
      </c>
      <c r="T80" s="222" t="str">
        <f ca="1">IF(B80="","",IF(ISERROR(MATCH($J80,SorP!$B$1:$B$6230,0)),"",INDIRECT("'SorP'!$A$"&amp;MATCH($J80,SorP!$B$1:$B$6230,0))))</f>
        <v/>
      </c>
      <c r="U80" s="238"/>
      <c r="V80" s="270">
        <f>IF(C80="",NA(),MATCH($B80&amp;$C80,'Smelter Look-up'!$J:$J,0))</f>
        <v>427</v>
      </c>
      <c r="W80" s="271"/>
      <c r="X80" s="271">
        <f t="shared" si="13"/>
        <v>0</v>
      </c>
      <c r="Y80" s="271"/>
      <c r="Z80" s="271"/>
      <c r="AB80" s="273" t="str">
        <f t="shared" si="14"/>
        <v>TinGejiu Kai Meng Industry and Trade LLC</v>
      </c>
    </row>
    <row r="81" spans="1:28" s="272" customFormat="1" ht="51">
      <c r="A81" s="214" t="s">
        <v>2212</v>
      </c>
      <c r="B81" s="215" t="s">
        <v>1130</v>
      </c>
      <c r="C81" s="219" t="s">
        <v>2211</v>
      </c>
      <c r="D81" s="278"/>
      <c r="E81" s="215" t="s">
        <v>1109</v>
      </c>
      <c r="F81" s="215" t="s">
        <v>2212</v>
      </c>
      <c r="G81" s="215" t="s">
        <v>13459</v>
      </c>
      <c r="H81" s="216" t="s">
        <v>15727</v>
      </c>
      <c r="I81" s="217" t="s">
        <v>2213</v>
      </c>
      <c r="J81" s="217" t="s">
        <v>7164</v>
      </c>
      <c r="K81" s="268" t="s">
        <v>15728</v>
      </c>
      <c r="L81" s="268" t="s">
        <v>15729</v>
      </c>
      <c r="M81" s="268"/>
      <c r="N81" s="268"/>
      <c r="O81" s="268" t="s">
        <v>15730</v>
      </c>
      <c r="P81" s="218"/>
      <c r="Q81" s="269"/>
      <c r="R81" s="215" t="str">
        <f ca="1">IF(ISERROR($V81),"",OFFSET('Smelter Look-up'!$C$4,$V81-4,0)&amp;"")</f>
        <v>Kazakhmys Smelting LLC</v>
      </c>
      <c r="S81" s="222" t="str">
        <f t="shared" ca="1" si="12"/>
        <v>KZ</v>
      </c>
      <c r="T81" s="222" t="str">
        <f ca="1">IF(B81="","",IF(ISERROR(MATCH($J81,SorP!$B$1:$B$6230,0)),"",INDIRECT("'SorP'!$A$"&amp;MATCH($J81,SorP!$B$1:$B$6230,0))))</f>
        <v>KZ-KAR</v>
      </c>
      <c r="U81" s="238"/>
      <c r="V81" s="270">
        <f>IF(C81="",NA(),MATCH($B81&amp;$C81,'Smelter Look-up'!$J:$J,0))</f>
        <v>131</v>
      </c>
      <c r="W81" s="271"/>
      <c r="X81" s="271">
        <f t="shared" si="13"/>
        <v>0</v>
      </c>
      <c r="Y81" s="271"/>
      <c r="Z81" s="271"/>
      <c r="AB81" s="273" t="str">
        <f t="shared" si="14"/>
        <v>GoldKazakhmys Smelting LLC</v>
      </c>
    </row>
    <row r="82" spans="1:28" s="272" customFormat="1" ht="25.5">
      <c r="A82" s="214" t="s">
        <v>693</v>
      </c>
      <c r="B82" s="215" t="s">
        <v>1130</v>
      </c>
      <c r="C82" s="219" t="s">
        <v>1612</v>
      </c>
      <c r="D82" s="278"/>
      <c r="E82" s="215" t="s">
        <v>1109</v>
      </c>
      <c r="F82" s="215" t="s">
        <v>693</v>
      </c>
      <c r="G82" s="215" t="s">
        <v>13459</v>
      </c>
      <c r="H82" s="216">
        <v>0</v>
      </c>
      <c r="I82" s="217" t="s">
        <v>1613</v>
      </c>
      <c r="J82" s="217" t="s">
        <v>7164</v>
      </c>
      <c r="K82" s="268"/>
      <c r="L82" s="268"/>
      <c r="M82" s="268"/>
      <c r="N82" s="268"/>
      <c r="O82" s="268" t="s">
        <v>15659</v>
      </c>
      <c r="P82" s="218"/>
      <c r="Q82" s="269"/>
      <c r="R82" s="215" t="str">
        <f ca="1">IF(ISERROR($V82),"",OFFSET('Smelter Look-up'!$C$4,$V82-4,0)&amp;"")</f>
        <v>Kazzinc</v>
      </c>
      <c r="S82" s="222" t="str">
        <f t="shared" ca="1" si="12"/>
        <v>KZ</v>
      </c>
      <c r="T82" s="222" t="str">
        <f ca="1">IF(B82="","",IF(ISERROR(MATCH($J82,SorP!$B$1:$B$6230,0)),"",INDIRECT("'SorP'!$A$"&amp;MATCH($J82,SorP!$B$1:$B$6230,0))))</f>
        <v>KZ-KAR</v>
      </c>
      <c r="U82" s="238"/>
      <c r="V82" s="270">
        <f>IF(C82="",NA(),MATCH($B82&amp;$C82,'Smelter Look-up'!$J:$J,0))</f>
        <v>132</v>
      </c>
      <c r="W82" s="271"/>
      <c r="X82" s="271">
        <f t="shared" si="13"/>
        <v>0</v>
      </c>
      <c r="Y82" s="271"/>
      <c r="Z82" s="271"/>
      <c r="AB82" s="273" t="str">
        <f t="shared" si="14"/>
        <v>GoldKazzinc</v>
      </c>
    </row>
    <row r="83" spans="1:28" s="272" customFormat="1" ht="51">
      <c r="A83" s="214" t="s">
        <v>801</v>
      </c>
      <c r="B83" s="215" t="s">
        <v>1133</v>
      </c>
      <c r="C83" s="219" t="s">
        <v>150</v>
      </c>
      <c r="D83" s="278"/>
      <c r="E83" s="215" t="s">
        <v>2463</v>
      </c>
      <c r="F83" s="215" t="s">
        <v>801</v>
      </c>
      <c r="G83" s="215" t="s">
        <v>13459</v>
      </c>
      <c r="H83" s="216">
        <v>0</v>
      </c>
      <c r="I83" s="217" t="s">
        <v>1844</v>
      </c>
      <c r="J83" s="217" t="s">
        <v>1769</v>
      </c>
      <c r="K83" s="268"/>
      <c r="L83" s="268"/>
      <c r="M83" s="268"/>
      <c r="N83" s="268"/>
      <c r="O83" s="268" t="s">
        <v>15651</v>
      </c>
      <c r="P83" s="218"/>
      <c r="Q83" s="269"/>
      <c r="R83" s="215" t="str">
        <f ca="1">IF(ISERROR($V83),"",OFFSET('Smelter Look-up'!$C$4,$V83-4,0)&amp;"")</f>
        <v>Kennametal Fallon</v>
      </c>
      <c r="S83" s="222" t="str">
        <f t="shared" ca="1" si="12"/>
        <v>US</v>
      </c>
      <c r="T83" s="222" t="str">
        <f ca="1">IF(B83="","",IF(ISERROR(MATCH($J83,SorP!$B$1:$B$6230,0)),"",INDIRECT("'SorP'!$A$"&amp;MATCH($J83,SorP!$B$1:$B$6230,0))))</f>
        <v>US-NV</v>
      </c>
      <c r="U83" s="238"/>
      <c r="V83" s="270">
        <f>IF(C83="",NA(),MATCH($B83&amp;$C83,'Smelter Look-up'!$J:$J,0))</f>
        <v>582</v>
      </c>
      <c r="W83" s="271"/>
      <c r="X83" s="271">
        <f t="shared" si="13"/>
        <v>0</v>
      </c>
      <c r="Y83" s="271"/>
      <c r="Z83" s="271"/>
      <c r="AB83" s="273" t="str">
        <f t="shared" si="14"/>
        <v>TungstenKennametal Fallon</v>
      </c>
    </row>
    <row r="84" spans="1:28" s="272" customFormat="1" ht="63.75">
      <c r="A84" s="214" t="s">
        <v>695</v>
      </c>
      <c r="B84" s="215" t="s">
        <v>1130</v>
      </c>
      <c r="C84" s="219" t="s">
        <v>694</v>
      </c>
      <c r="D84" s="278"/>
      <c r="E84" s="215" t="s">
        <v>2463</v>
      </c>
      <c r="F84" s="215" t="s">
        <v>695</v>
      </c>
      <c r="G84" s="215" t="s">
        <v>13459</v>
      </c>
      <c r="H84" s="216">
        <v>0</v>
      </c>
      <c r="I84" s="217" t="s">
        <v>1614</v>
      </c>
      <c r="J84" s="217" t="s">
        <v>1607</v>
      </c>
      <c r="K84" s="268"/>
      <c r="L84" s="268"/>
      <c r="M84" s="268"/>
      <c r="N84" s="268"/>
      <c r="O84" s="268" t="s">
        <v>15651</v>
      </c>
      <c r="P84" s="218"/>
      <c r="Q84" s="269"/>
      <c r="R84" s="215" t="str">
        <f ca="1">IF(ISERROR($V84),"",OFFSET('Smelter Look-up'!$C$4,$V84-4,0)&amp;"")</f>
        <v>Kennecott Utah Copper LLC</v>
      </c>
      <c r="S84" s="222" t="str">
        <f t="shared" ca="1" si="12"/>
        <v>US</v>
      </c>
      <c r="T84" s="222" t="str">
        <f ca="1">IF(B84="","",IF(ISERROR(MATCH($J84,SorP!$B$1:$B$6230,0)),"",INDIRECT("'SorP'!$A$"&amp;MATCH($J84,SorP!$B$1:$B$6230,0))))</f>
        <v>US-UT</v>
      </c>
      <c r="U84" s="238"/>
      <c r="V84" s="270">
        <f>IF(C84="",NA(),MATCH($B84&amp;$C84,'Smelter Look-up'!$J:$J,0))</f>
        <v>133</v>
      </c>
      <c r="W84" s="271"/>
      <c r="X84" s="271">
        <f t="shared" si="13"/>
        <v>0</v>
      </c>
      <c r="Y84" s="271"/>
      <c r="Z84" s="271"/>
      <c r="AB84" s="273" t="str">
        <f t="shared" si="14"/>
        <v>GoldKennecott Utah Copper LLC</v>
      </c>
    </row>
    <row r="85" spans="1:28" s="272" customFormat="1" ht="63.75">
      <c r="A85" s="214" t="s">
        <v>696</v>
      </c>
      <c r="B85" s="215" t="s">
        <v>1130</v>
      </c>
      <c r="C85" s="219" t="s">
        <v>2163</v>
      </c>
      <c r="D85" s="278"/>
      <c r="E85" s="215" t="s">
        <v>1108</v>
      </c>
      <c r="F85" s="215" t="s">
        <v>696</v>
      </c>
      <c r="G85" s="215" t="s">
        <v>13459</v>
      </c>
      <c r="H85" s="216">
        <v>0</v>
      </c>
      <c r="I85" s="217" t="s">
        <v>1615</v>
      </c>
      <c r="J85" s="217" t="s">
        <v>1587</v>
      </c>
      <c r="K85" s="268"/>
      <c r="L85" s="268"/>
      <c r="M85" s="268"/>
      <c r="N85" s="268"/>
      <c r="O85" s="268" t="s">
        <v>15644</v>
      </c>
      <c r="P85" s="218"/>
      <c r="Q85" s="269"/>
      <c r="R85" s="215" t="str">
        <f ca="1">IF(ISERROR($V85),"",OFFSET('Smelter Look-up'!$C$4,$V85-4,0)&amp;"")</f>
        <v>Kojima Chemicals Co., Ltd.</v>
      </c>
      <c r="S85" s="222" t="str">
        <f t="shared" ca="1" si="12"/>
        <v>JP</v>
      </c>
      <c r="T85" s="222" t="str">
        <f ca="1">IF(B85="","",IF(ISERROR(MATCH($J85,SorP!$B$1:$B$6230,0)),"",INDIRECT("'SorP'!$A$"&amp;MATCH($J85,SorP!$B$1:$B$6230,0))))</f>
        <v>JP-11</v>
      </c>
      <c r="U85" s="238"/>
      <c r="V85" s="270">
        <f>IF(C85="",NA(),MATCH($B85&amp;$C85,'Smelter Look-up'!$J:$J,0))</f>
        <v>137</v>
      </c>
      <c r="W85" s="271"/>
      <c r="X85" s="271">
        <f t="shared" si="13"/>
        <v>0</v>
      </c>
      <c r="Y85" s="271"/>
      <c r="Z85" s="271"/>
      <c r="AB85" s="273" t="str">
        <f t="shared" si="14"/>
        <v>GoldKojima Chemicals Co., Ltd.</v>
      </c>
    </row>
    <row r="86" spans="1:28" s="272" customFormat="1" ht="38.25">
      <c r="A86" s="214" t="s">
        <v>697</v>
      </c>
      <c r="B86" s="215" t="s">
        <v>1130</v>
      </c>
      <c r="C86" s="219" t="s">
        <v>846</v>
      </c>
      <c r="D86" s="278"/>
      <c r="E86" s="215" t="s">
        <v>1110</v>
      </c>
      <c r="F86" s="215" t="s">
        <v>697</v>
      </c>
      <c r="G86" s="215" t="s">
        <v>13459</v>
      </c>
      <c r="H86" s="216">
        <v>0</v>
      </c>
      <c r="I86" s="217" t="s">
        <v>1617</v>
      </c>
      <c r="J86" s="217" t="s">
        <v>13074</v>
      </c>
      <c r="K86" s="268"/>
      <c r="L86" s="268"/>
      <c r="M86" s="268"/>
      <c r="N86" s="268"/>
      <c r="O86" s="268" t="s">
        <v>15660</v>
      </c>
      <c r="P86" s="218"/>
      <c r="Q86" s="269"/>
      <c r="R86" s="215" t="str">
        <f ca="1">IF(ISERROR($V86),"",OFFSET('Smelter Look-up'!$C$4,$V86-4,0)&amp;"")</f>
        <v>Kyrgyzaltyn JSC</v>
      </c>
      <c r="S86" s="222" t="str">
        <f t="shared" ca="1" si="12"/>
        <v>KG</v>
      </c>
      <c r="T86" s="222" t="str">
        <f ca="1">IF(B86="","",IF(ISERROR(MATCH($J86,SorP!$B$1:$B$6230,0)),"",INDIRECT("'SorP'!$A$"&amp;MATCH($J86,SorP!$B$1:$B$6230,0))))</f>
        <v>KG-C</v>
      </c>
      <c r="U86" s="238"/>
      <c r="V86" s="270">
        <f>IF(C86="",NA(),MATCH($B86&amp;$C86,'Smelter Look-up'!$J:$J,0))</f>
        <v>144</v>
      </c>
      <c r="W86" s="271"/>
      <c r="X86" s="271">
        <f t="shared" si="13"/>
        <v>0</v>
      </c>
      <c r="Y86" s="271"/>
      <c r="Z86" s="271"/>
      <c r="AB86" s="273" t="str">
        <f t="shared" si="14"/>
        <v>GoldKyrgyzaltyn JSC</v>
      </c>
    </row>
    <row r="87" spans="1:28" s="272" customFormat="1" ht="63.75">
      <c r="A87" s="214" t="s">
        <v>698</v>
      </c>
      <c r="B87" s="215" t="s">
        <v>1130</v>
      </c>
      <c r="C87" s="219" t="s">
        <v>2329</v>
      </c>
      <c r="D87" s="278"/>
      <c r="E87" s="215" t="s">
        <v>884</v>
      </c>
      <c r="F87" s="215" t="s">
        <v>698</v>
      </c>
      <c r="G87" s="215" t="s">
        <v>13459</v>
      </c>
      <c r="H87" s="216" t="s">
        <v>15731</v>
      </c>
      <c r="I87" s="217" t="s">
        <v>1618</v>
      </c>
      <c r="J87" s="217" t="s">
        <v>10297</v>
      </c>
      <c r="K87" s="268" t="s">
        <v>15732</v>
      </c>
      <c r="L87" s="268" t="s">
        <v>15733</v>
      </c>
      <c r="M87" s="268"/>
      <c r="N87" s="268"/>
      <c r="O87" s="268" t="s">
        <v>15734</v>
      </c>
      <c r="P87" s="218"/>
      <c r="Q87" s="269"/>
      <c r="R87" s="215" t="str">
        <f ca="1">IF(ISERROR($V87),"",OFFSET('Smelter Look-up'!$C$4,$V87-4,0)&amp;"")</f>
        <v>L'azurde Company For Jewelry</v>
      </c>
      <c r="S87" s="222" t="str">
        <f t="shared" ca="1" si="12"/>
        <v>SA</v>
      </c>
      <c r="T87" s="222" t="str">
        <f ca="1">IF(B87="","",IF(ISERROR(MATCH($J87,SorP!$B$1:$B$6230,0)),"",INDIRECT("'SorP'!$A$"&amp;MATCH($J87,SorP!$B$1:$B$6230,0))))</f>
        <v>SA-01</v>
      </c>
      <c r="U87" s="238"/>
      <c r="V87" s="270">
        <f>IF(C87="",NA(),MATCH($B87&amp;$C87,'Smelter Look-up'!$J:$J,0))</f>
        <v>148</v>
      </c>
      <c r="W87" s="271"/>
      <c r="X87" s="271">
        <f t="shared" si="13"/>
        <v>0</v>
      </c>
      <c r="Y87" s="271"/>
      <c r="Z87" s="271"/>
      <c r="AB87" s="273" t="str">
        <f t="shared" si="14"/>
        <v>GoldL'azurde Company For Jewelry</v>
      </c>
    </row>
    <row r="88" spans="1:28" s="272" customFormat="1" ht="63.75">
      <c r="A88" s="214" t="s">
        <v>1390</v>
      </c>
      <c r="B88" s="215" t="s">
        <v>1130</v>
      </c>
      <c r="C88" s="219" t="s">
        <v>2330</v>
      </c>
      <c r="D88" s="278"/>
      <c r="E88" s="215" t="s">
        <v>1100</v>
      </c>
      <c r="F88" s="215" t="s">
        <v>1390</v>
      </c>
      <c r="G88" s="215" t="s">
        <v>13459</v>
      </c>
      <c r="H88" s="216" t="s">
        <v>15735</v>
      </c>
      <c r="I88" s="217" t="s">
        <v>1619</v>
      </c>
      <c r="J88" s="217" t="s">
        <v>13844</v>
      </c>
      <c r="K88" s="268" t="s">
        <v>15736</v>
      </c>
      <c r="L88" s="268" t="s">
        <v>15737</v>
      </c>
      <c r="M88" s="268"/>
      <c r="N88" s="268"/>
      <c r="O88" s="268" t="s">
        <v>15738</v>
      </c>
      <c r="P88" s="218"/>
      <c r="Q88" s="269"/>
      <c r="R88" s="215" t="str">
        <f ca="1">IF(ISERROR($V88),"",OFFSET('Smelter Look-up'!$C$4,$V88-4,0)&amp;"")</f>
        <v>Lingbao Gold Co., Ltd.</v>
      </c>
      <c r="S88" s="222" t="str">
        <f t="shared" ca="1" si="12"/>
        <v>CN</v>
      </c>
      <c r="T88" s="222" t="str">
        <f ca="1">IF(B88="","",IF(ISERROR(MATCH($J88,SorP!$B$1:$B$6230,0)),"",INDIRECT("'SorP'!$A$"&amp;MATCH($J88,SorP!$B$1:$B$6230,0))))</f>
        <v>CN-HA</v>
      </c>
      <c r="U88" s="238"/>
      <c r="V88" s="270">
        <f>IF(C88="",NA(),MATCH($B88&amp;$C88,'Smelter Look-up'!$J:$J,0))</f>
        <v>150</v>
      </c>
      <c r="W88" s="271"/>
      <c r="X88" s="271">
        <f t="shared" si="13"/>
        <v>0</v>
      </c>
      <c r="Y88" s="271"/>
      <c r="Z88" s="271"/>
      <c r="AB88" s="273" t="str">
        <f t="shared" si="14"/>
        <v>GoldLingbao Gold Co., Ltd.</v>
      </c>
    </row>
    <row r="89" spans="1:28" s="272" customFormat="1" ht="89.25">
      <c r="A89" s="214" t="s">
        <v>699</v>
      </c>
      <c r="B89" s="215" t="s">
        <v>1130</v>
      </c>
      <c r="C89" s="219" t="s">
        <v>2164</v>
      </c>
      <c r="D89" s="278"/>
      <c r="E89" s="215" t="s">
        <v>1100</v>
      </c>
      <c r="F89" s="215" t="s">
        <v>699</v>
      </c>
      <c r="G89" s="215" t="s">
        <v>13459</v>
      </c>
      <c r="H89" s="216" t="s">
        <v>15739</v>
      </c>
      <c r="I89" s="217" t="s">
        <v>1619</v>
      </c>
      <c r="J89" s="217" t="s">
        <v>13844</v>
      </c>
      <c r="K89" s="268" t="s">
        <v>15740</v>
      </c>
      <c r="L89" s="268" t="s">
        <v>15741</v>
      </c>
      <c r="M89" s="268"/>
      <c r="N89" s="268"/>
      <c r="O89" s="268" t="s">
        <v>15742</v>
      </c>
      <c r="P89" s="218"/>
      <c r="Q89" s="269"/>
      <c r="R89" s="215" t="str">
        <f ca="1">IF(ISERROR($V89),"",OFFSET('Smelter Look-up'!$C$4,$V89-4,0)&amp;"")</f>
        <v>Lingbao Jinyuan Tonghui Refinery Co., Ltd.</v>
      </c>
      <c r="S89" s="222" t="str">
        <f t="shared" ca="1" si="12"/>
        <v>CN</v>
      </c>
      <c r="T89" s="222" t="str">
        <f ca="1">IF(B89="","",IF(ISERROR(MATCH($J89,SorP!$B$1:$B$6230,0)),"",INDIRECT("'SorP'!$A$"&amp;MATCH($J89,SorP!$B$1:$B$6230,0))))</f>
        <v>CN-HA</v>
      </c>
      <c r="U89" s="238"/>
      <c r="V89" s="270">
        <f>IF(C89="",NA(),MATCH($B89&amp;$C89,'Smelter Look-up'!$J:$J,0))</f>
        <v>151</v>
      </c>
      <c r="W89" s="271"/>
      <c r="X89" s="271">
        <f t="shared" si="13"/>
        <v>0</v>
      </c>
      <c r="Y89" s="271"/>
      <c r="Z89" s="271"/>
      <c r="AB89" s="273" t="str">
        <f t="shared" si="14"/>
        <v>GoldLingbao Jinyuan Tonghui Refinery Co., Ltd.</v>
      </c>
    </row>
    <row r="90" spans="1:28" s="272" customFormat="1" ht="63.75">
      <c r="A90" s="214" t="s">
        <v>773</v>
      </c>
      <c r="B90" s="215" t="s">
        <v>1131</v>
      </c>
      <c r="C90" s="219" t="s">
        <v>1327</v>
      </c>
      <c r="D90" s="278"/>
      <c r="E90" s="215" t="s">
        <v>1100</v>
      </c>
      <c r="F90" s="215" t="s">
        <v>773</v>
      </c>
      <c r="G90" s="215" t="s">
        <v>13459</v>
      </c>
      <c r="H90" s="216">
        <v>0</v>
      </c>
      <c r="I90" s="217" t="s">
        <v>1789</v>
      </c>
      <c r="J90" s="217" t="s">
        <v>13826</v>
      </c>
      <c r="K90" s="268"/>
      <c r="L90" s="268"/>
      <c r="M90" s="268"/>
      <c r="N90" s="268"/>
      <c r="O90" s="215" t="s">
        <v>1100</v>
      </c>
      <c r="P90" s="218"/>
      <c r="Q90" s="269"/>
      <c r="R90" s="215" t="str">
        <f ca="1">IF(ISERROR($V90),"",OFFSET('Smelter Look-up'!$C$4,$V90-4,0)&amp;"")</f>
        <v>China Tin Group Co., Ltd.</v>
      </c>
      <c r="S90" s="222" t="str">
        <f t="shared" ca="1" si="12"/>
        <v>CN</v>
      </c>
      <c r="T90" s="222" t="str">
        <f ca="1">IF(B90="","",IF(ISERROR(MATCH($J90,SorP!$B$1:$B$6230,0)),"",INDIRECT("'SorP'!$A$"&amp;MATCH($J90,SorP!$B$1:$B$6230,0))))</f>
        <v>CN-GX</v>
      </c>
      <c r="U90" s="238"/>
      <c r="V90" s="270">
        <f>IF(C90="",NA(),MATCH($B90&amp;$C90,'Smelter Look-up'!$J:$J,0))</f>
        <v>395</v>
      </c>
      <c r="W90" s="271"/>
      <c r="X90" s="271">
        <f t="shared" si="13"/>
        <v>0</v>
      </c>
      <c r="Y90" s="271"/>
      <c r="Z90" s="271"/>
      <c r="AB90" s="273" t="str">
        <f t="shared" si="14"/>
        <v>TinChina Tin Group Co., Ltd.</v>
      </c>
    </row>
    <row r="91" spans="1:28" s="272" customFormat="1" ht="51">
      <c r="A91" s="214" t="s">
        <v>754</v>
      </c>
      <c r="B91" s="215" t="s">
        <v>1132</v>
      </c>
      <c r="C91" s="219" t="s">
        <v>47</v>
      </c>
      <c r="D91" s="278"/>
      <c r="E91" s="215" t="s">
        <v>1096</v>
      </c>
      <c r="F91" s="215" t="s">
        <v>754</v>
      </c>
      <c r="G91" s="215" t="s">
        <v>13459</v>
      </c>
      <c r="H91" s="216">
        <v>0</v>
      </c>
      <c r="I91" s="217" t="s">
        <v>1732</v>
      </c>
      <c r="J91" s="217" t="s">
        <v>1554</v>
      </c>
      <c r="K91" s="268"/>
      <c r="L91" s="268"/>
      <c r="M91" s="268"/>
      <c r="N91" s="268"/>
      <c r="O91" s="268" t="s">
        <v>15647</v>
      </c>
      <c r="P91" s="218"/>
      <c r="Q91" s="269"/>
      <c r="R91" s="215" t="str">
        <f ca="1">IF(ISERROR($V91),"",OFFSET('Smelter Look-up'!$C$4,$V91-4,0)&amp;"")</f>
        <v>LSM Brasil S.A.</v>
      </c>
      <c r="S91" s="222" t="str">
        <f t="shared" ca="1" si="12"/>
        <v>BR</v>
      </c>
      <c r="T91" s="222" t="str">
        <f ca="1">IF(B91="","",IF(ISERROR(MATCH($J91,SorP!$B$1:$B$6230,0)),"",INDIRECT("'SorP'!$A$"&amp;MATCH($J91,SorP!$B$1:$B$6230,0))))</f>
        <v>BR-MG</v>
      </c>
      <c r="U91" s="238"/>
      <c r="V91" s="270">
        <f>IF(C91="",NA(),MATCH($B91&amp;$C91,'Smelter Look-up'!$J:$J,0))</f>
        <v>341</v>
      </c>
      <c r="W91" s="271"/>
      <c r="X91" s="271">
        <f t="shared" si="13"/>
        <v>0</v>
      </c>
      <c r="Y91" s="271"/>
      <c r="Z91" s="271"/>
      <c r="AB91" s="273" t="str">
        <f t="shared" si="14"/>
        <v>TantalumLSM Brasil S.A.</v>
      </c>
    </row>
    <row r="92" spans="1:28" s="272" customFormat="1" ht="51">
      <c r="A92" s="214" t="s">
        <v>700</v>
      </c>
      <c r="B92" s="215" t="s">
        <v>1130</v>
      </c>
      <c r="C92" s="219" t="s">
        <v>56</v>
      </c>
      <c r="D92" s="278"/>
      <c r="E92" s="215" t="s">
        <v>1111</v>
      </c>
      <c r="F92" s="215" t="s">
        <v>700</v>
      </c>
      <c r="G92" s="215" t="s">
        <v>13459</v>
      </c>
      <c r="H92" s="216">
        <v>0</v>
      </c>
      <c r="I92" s="217" t="s">
        <v>1620</v>
      </c>
      <c r="J92" s="217" t="s">
        <v>13081</v>
      </c>
      <c r="K92" s="268"/>
      <c r="L92" s="268"/>
      <c r="M92" s="268"/>
      <c r="N92" s="268"/>
      <c r="O92" s="268" t="s">
        <v>15656</v>
      </c>
      <c r="P92" s="218"/>
      <c r="Q92" s="269"/>
      <c r="R92" s="215" t="str">
        <f ca="1">IF(ISERROR($V92),"",OFFSET('Smelter Look-up'!$C$4,$V92-4,0)&amp;"")</f>
        <v>LS-NIKKO Copper Inc.</v>
      </c>
      <c r="S92" s="222" t="str">
        <f t="shared" ca="1" si="12"/>
        <v>KR</v>
      </c>
      <c r="T92" s="222" t="str">
        <f ca="1">IF(B92="","",IF(ISERROR(MATCH($J92,SorP!$B$1:$B$6230,0)),"",INDIRECT("'SorP'!$A$"&amp;MATCH($J92,SorP!$B$1:$B$6230,0))))</f>
        <v>KR-31</v>
      </c>
      <c r="U92" s="238"/>
      <c r="V92" s="270">
        <f>IF(C92="",NA(),MATCH($B92&amp;$C92,'Smelter Look-up'!$J:$J,0))</f>
        <v>153</v>
      </c>
      <c r="W92" s="271"/>
      <c r="X92" s="271">
        <f t="shared" si="13"/>
        <v>0</v>
      </c>
      <c r="Y92" s="271"/>
      <c r="Z92" s="271"/>
      <c r="AB92" s="273" t="str">
        <f t="shared" si="14"/>
        <v>GoldLS-NIKKO Copper Inc.</v>
      </c>
    </row>
    <row r="93" spans="1:28" s="272" customFormat="1" ht="102">
      <c r="A93" s="214" t="s">
        <v>702</v>
      </c>
      <c r="B93" s="215" t="s">
        <v>1130</v>
      </c>
      <c r="C93" s="219" t="s">
        <v>1621</v>
      </c>
      <c r="D93" s="278"/>
      <c r="E93" s="215" t="s">
        <v>1100</v>
      </c>
      <c r="F93" s="215" t="s">
        <v>702</v>
      </c>
      <c r="G93" s="215" t="s">
        <v>13459</v>
      </c>
      <c r="H93" s="216" t="s">
        <v>15743</v>
      </c>
      <c r="I93" s="217" t="s">
        <v>1622</v>
      </c>
      <c r="J93" s="217" t="s">
        <v>13844</v>
      </c>
      <c r="K93" s="268" t="s">
        <v>15744</v>
      </c>
      <c r="L93" s="268" t="s">
        <v>15745</v>
      </c>
      <c r="M93" s="268"/>
      <c r="N93" s="268"/>
      <c r="O93" s="268" t="s">
        <v>15746</v>
      </c>
      <c r="P93" s="218"/>
      <c r="Q93" s="269"/>
      <c r="R93" s="215" t="str">
        <f ca="1">IF(ISERROR($V93),"",OFFSET('Smelter Look-up'!$C$4,$V93-4,0)&amp;"")</f>
        <v>Luoyang Zijin Yinhui Gold Refinery Co., Ltd.</v>
      </c>
      <c r="S93" s="222" t="str">
        <f t="shared" ca="1" si="12"/>
        <v>CN</v>
      </c>
      <c r="T93" s="222" t="str">
        <f ca="1">IF(B93="","",IF(ISERROR(MATCH($J93,SorP!$B$1:$B$6230,0)),"",INDIRECT("'SorP'!$A$"&amp;MATCH($J93,SorP!$B$1:$B$6230,0))))</f>
        <v>CN-HA</v>
      </c>
      <c r="U93" s="238"/>
      <c r="V93" s="270">
        <f>IF(C93="",NA(),MATCH($B93&amp;$C93,'Smelter Look-up'!$J:$J,0))</f>
        <v>155</v>
      </c>
      <c r="W93" s="271"/>
      <c r="X93" s="271">
        <f t="shared" si="13"/>
        <v>0</v>
      </c>
      <c r="Y93" s="271"/>
      <c r="Z93" s="271"/>
      <c r="AB93" s="273" t="str">
        <f t="shared" si="14"/>
        <v>GoldLuoyang Zijin Yinhui Gold Refinery Co., Ltd.</v>
      </c>
    </row>
    <row r="94" spans="1:28" s="272" customFormat="1" ht="76.5">
      <c r="A94" s="214" t="s">
        <v>774</v>
      </c>
      <c r="B94" s="215" t="s">
        <v>1131</v>
      </c>
      <c r="C94" s="219" t="s">
        <v>821</v>
      </c>
      <c r="D94" s="278"/>
      <c r="E94" s="215" t="s">
        <v>1115</v>
      </c>
      <c r="F94" s="215" t="s">
        <v>774</v>
      </c>
      <c r="G94" s="215" t="s">
        <v>13459</v>
      </c>
      <c r="H94" s="216">
        <v>0</v>
      </c>
      <c r="I94" s="217" t="s">
        <v>1794</v>
      </c>
      <c r="J94" s="217" t="s">
        <v>8868</v>
      </c>
      <c r="K94" s="268"/>
      <c r="L94" s="268"/>
      <c r="M94" s="268"/>
      <c r="N94" s="268"/>
      <c r="O94" s="215" t="s">
        <v>1115</v>
      </c>
      <c r="P94" s="218"/>
      <c r="Q94" s="269"/>
      <c r="R94" s="215" t="str">
        <f ca="1">IF(ISERROR($V94),"",OFFSET('Smelter Look-up'!$C$4,$V94-4,0)&amp;"")</f>
        <v>Malaysia Smelting Corporation (MSC)</v>
      </c>
      <c r="S94" s="222" t="str">
        <f t="shared" ca="1" si="12"/>
        <v>MY</v>
      </c>
      <c r="T94" s="222" t="str">
        <f ca="1">IF(B94="","",IF(ISERROR(MATCH($J94,SorP!$B$1:$B$6230,0)),"",INDIRECT("'SorP'!$A$"&amp;MATCH($J94,SorP!$B$1:$B$6230,0))))</f>
        <v>MY-07</v>
      </c>
      <c r="U94" s="238"/>
      <c r="V94" s="270">
        <f>IF(C94="",NA(),MATCH($B94&amp;$C94,'Smelter Look-up'!$J:$J,0))</f>
        <v>449</v>
      </c>
      <c r="W94" s="271"/>
      <c r="X94" s="271">
        <f t="shared" si="13"/>
        <v>0</v>
      </c>
      <c r="Y94" s="271"/>
      <c r="Z94" s="271"/>
      <c r="AB94" s="273" t="str">
        <f t="shared" si="14"/>
        <v>TinMalaysia Smelting Corporation (MSC)</v>
      </c>
    </row>
    <row r="95" spans="1:28" s="272" customFormat="1" ht="25.5">
      <c r="A95" s="214" t="s">
        <v>703</v>
      </c>
      <c r="B95" s="215" t="s">
        <v>1130</v>
      </c>
      <c r="C95" s="219" t="s">
        <v>910</v>
      </c>
      <c r="D95" s="278"/>
      <c r="E95" s="215" t="s">
        <v>2463</v>
      </c>
      <c r="F95" s="215" t="s">
        <v>703</v>
      </c>
      <c r="G95" s="215" t="s">
        <v>13459</v>
      </c>
      <c r="H95" s="216">
        <v>0</v>
      </c>
      <c r="I95" s="217" t="s">
        <v>1623</v>
      </c>
      <c r="J95" s="217" t="s">
        <v>1624</v>
      </c>
      <c r="K95" s="268"/>
      <c r="L95" s="268"/>
      <c r="M95" s="268"/>
      <c r="N95" s="268"/>
      <c r="O95" s="268" t="s">
        <v>15651</v>
      </c>
      <c r="P95" s="218"/>
      <c r="Q95" s="269"/>
      <c r="R95" s="215" t="str">
        <f ca="1">IF(ISERROR($V95),"",OFFSET('Smelter Look-up'!$C$4,$V95-4,0)&amp;"")</f>
        <v>Materion</v>
      </c>
      <c r="S95" s="222" t="str">
        <f t="shared" ca="1" si="12"/>
        <v>US</v>
      </c>
      <c r="T95" s="222" t="str">
        <f ca="1">IF(B95="","",IF(ISERROR(MATCH($J95,SorP!$B$1:$B$6230,0)),"",INDIRECT("'SorP'!$A$"&amp;MATCH($J95,SorP!$B$1:$B$6230,0))))</f>
        <v>US-NY</v>
      </c>
      <c r="U95" s="238"/>
      <c r="V95" s="270">
        <f>IF(C95="",NA(),MATCH($B95&amp;$C95,'Smelter Look-up'!$J:$J,0))</f>
        <v>159</v>
      </c>
      <c r="W95" s="271"/>
      <c r="X95" s="271">
        <f t="shared" si="13"/>
        <v>0</v>
      </c>
      <c r="Y95" s="271"/>
      <c r="Z95" s="271"/>
      <c r="AB95" s="273" t="str">
        <f t="shared" si="14"/>
        <v>GoldMaterion</v>
      </c>
    </row>
    <row r="96" spans="1:28" s="272" customFormat="1" ht="63.75">
      <c r="A96" s="214" t="s">
        <v>704</v>
      </c>
      <c r="B96" s="215" t="s">
        <v>1130</v>
      </c>
      <c r="C96" s="219" t="s">
        <v>57</v>
      </c>
      <c r="D96" s="278"/>
      <c r="E96" s="215" t="s">
        <v>1108</v>
      </c>
      <c r="F96" s="215" t="s">
        <v>704</v>
      </c>
      <c r="G96" s="215" t="s">
        <v>13459</v>
      </c>
      <c r="H96" s="216">
        <v>0</v>
      </c>
      <c r="I96" s="217" t="s">
        <v>1625</v>
      </c>
      <c r="J96" s="217" t="s">
        <v>1587</v>
      </c>
      <c r="K96" s="268"/>
      <c r="L96" s="268"/>
      <c r="M96" s="268"/>
      <c r="N96" s="268"/>
      <c r="O96" s="268" t="s">
        <v>15644</v>
      </c>
      <c r="P96" s="218"/>
      <c r="Q96" s="269"/>
      <c r="R96" s="215" t="str">
        <f ca="1">IF(ISERROR($V96),"",OFFSET('Smelter Look-up'!$C$4,$V96-4,0)&amp;"")</f>
        <v>Matsuda Sangyo Co., Ltd.</v>
      </c>
      <c r="S96" s="222" t="str">
        <f t="shared" ca="1" si="12"/>
        <v>JP</v>
      </c>
      <c r="T96" s="222" t="str">
        <f ca="1">IF(B96="","",IF(ISERROR(MATCH($J96,SorP!$B$1:$B$6230,0)),"",INDIRECT("'SorP'!$A$"&amp;MATCH($J96,SorP!$B$1:$B$6230,0))))</f>
        <v>JP-11</v>
      </c>
      <c r="U96" s="238"/>
      <c r="V96" s="270">
        <f>IF(C96="",NA(),MATCH($B96&amp;$C96,'Smelter Look-up'!$J:$J,0))</f>
        <v>160</v>
      </c>
      <c r="W96" s="271"/>
      <c r="X96" s="271">
        <f t="shared" si="13"/>
        <v>0</v>
      </c>
      <c r="Y96" s="271"/>
      <c r="Z96" s="271"/>
      <c r="AB96" s="273" t="str">
        <f t="shared" si="14"/>
        <v>GoldMatsuda Sangyo Co., Ltd.</v>
      </c>
    </row>
    <row r="97" spans="1:28" s="272" customFormat="1" ht="51">
      <c r="A97" s="214" t="s">
        <v>1795</v>
      </c>
      <c r="B97" s="215" t="s">
        <v>1131</v>
      </c>
      <c r="C97" s="219" t="s">
        <v>2165</v>
      </c>
      <c r="D97" s="278"/>
      <c r="E97" s="215" t="s">
        <v>2463</v>
      </c>
      <c r="F97" s="215" t="s">
        <v>1795</v>
      </c>
      <c r="G97" s="215" t="s">
        <v>13459</v>
      </c>
      <c r="H97" s="216">
        <v>0</v>
      </c>
      <c r="I97" s="217" t="s">
        <v>1796</v>
      </c>
      <c r="J97" s="217" t="s">
        <v>1642</v>
      </c>
      <c r="K97" s="268"/>
      <c r="L97" s="268"/>
      <c r="M97" s="268"/>
      <c r="N97" s="268"/>
      <c r="O97" s="215" t="s">
        <v>2463</v>
      </c>
      <c r="P97" s="218"/>
      <c r="Q97" s="269"/>
      <c r="R97" s="215" t="str">
        <f ca="1">IF(ISERROR($V97),"",OFFSET('Smelter Look-up'!$C$4,$V97-4,0)&amp;"")</f>
        <v>Metallic Resources, Inc.</v>
      </c>
      <c r="S97" s="222" t="str">
        <f t="shared" ca="1" si="12"/>
        <v>US</v>
      </c>
      <c r="T97" s="222" t="str">
        <f ca="1">IF(B97="","",IF(ISERROR(MATCH($J97,SorP!$B$1:$B$6230,0)),"",INDIRECT("'SorP'!$A$"&amp;MATCH($J97,SorP!$B$1:$B$6230,0))))</f>
        <v>US-OH</v>
      </c>
      <c r="U97" s="238"/>
      <c r="V97" s="270">
        <f>IF(C97="",NA(),MATCH($B97&amp;$C97,'Smelter Look-up'!$J:$J,0))</f>
        <v>453</v>
      </c>
      <c r="W97" s="271"/>
      <c r="X97" s="271">
        <f t="shared" si="13"/>
        <v>0</v>
      </c>
      <c r="Y97" s="271"/>
      <c r="Z97" s="271"/>
      <c r="AB97" s="273" t="str">
        <f t="shared" si="14"/>
        <v>TinMetallic Resources, Inc.</v>
      </c>
    </row>
    <row r="98" spans="1:28" s="272" customFormat="1" ht="76.5">
      <c r="A98" s="214" t="s">
        <v>1627</v>
      </c>
      <c r="B98" s="215" t="s">
        <v>1130</v>
      </c>
      <c r="C98" s="219" t="s">
        <v>1626</v>
      </c>
      <c r="D98" s="278"/>
      <c r="E98" s="215" t="s">
        <v>1100</v>
      </c>
      <c r="F98" s="215" t="s">
        <v>1627</v>
      </c>
      <c r="G98" s="215" t="s">
        <v>13459</v>
      </c>
      <c r="H98" s="216">
        <v>0</v>
      </c>
      <c r="I98" s="217" t="s">
        <v>2544</v>
      </c>
      <c r="J98" s="217" t="s">
        <v>13855</v>
      </c>
      <c r="K98" s="268"/>
      <c r="L98" s="268"/>
      <c r="M98" s="268"/>
      <c r="N98" s="268"/>
      <c r="O98" s="215" t="s">
        <v>1100</v>
      </c>
      <c r="P98" s="218"/>
      <c r="Q98" s="269"/>
      <c r="R98" s="215" t="str">
        <f ca="1">IF(ISERROR($V98),"",OFFSET('Smelter Look-up'!$C$4,$V98-4,0)&amp;"")</f>
        <v>Metalor Technologies (Suzhou) Ltd.</v>
      </c>
      <c r="S98" s="222" t="str">
        <f t="shared" ca="1" si="12"/>
        <v>CN</v>
      </c>
      <c r="T98" s="222" t="str">
        <f ca="1">IF(B98="","",IF(ISERROR(MATCH($J98,SorP!$B$1:$B$6230,0)),"",INDIRECT("'SorP'!$A$"&amp;MATCH($J98,SorP!$B$1:$B$6230,0))))</f>
        <v>CN-JS</v>
      </c>
      <c r="U98" s="238"/>
      <c r="V98" s="270">
        <f>IF(C98="",NA(),MATCH($B98&amp;$C98,'Smelter Look-up'!$J:$J,0))</f>
        <v>170</v>
      </c>
      <c r="W98" s="271"/>
      <c r="X98" s="271">
        <f t="shared" si="13"/>
        <v>0</v>
      </c>
      <c r="Y98" s="271"/>
      <c r="Z98" s="271"/>
      <c r="AB98" s="273" t="str">
        <f t="shared" si="14"/>
        <v>GoldMetalor Technologies (Suzhou) Ltd.</v>
      </c>
    </row>
    <row r="99" spans="1:28" s="272" customFormat="1" ht="89.25">
      <c r="A99" s="214" t="s">
        <v>705</v>
      </c>
      <c r="B99" s="215" t="s">
        <v>1130</v>
      </c>
      <c r="C99" s="219" t="s">
        <v>2166</v>
      </c>
      <c r="D99" s="278"/>
      <c r="E99" s="215" t="s">
        <v>1100</v>
      </c>
      <c r="F99" s="215" t="s">
        <v>705</v>
      </c>
      <c r="G99" s="215" t="s">
        <v>13459</v>
      </c>
      <c r="H99" s="216">
        <v>0</v>
      </c>
      <c r="I99" s="217" t="s">
        <v>1628</v>
      </c>
      <c r="J99" s="217" t="s">
        <v>15637</v>
      </c>
      <c r="K99" s="268"/>
      <c r="L99" s="268"/>
      <c r="M99" s="268"/>
      <c r="N99" s="268"/>
      <c r="O99" s="268" t="s">
        <v>15653</v>
      </c>
      <c r="P99" s="218"/>
      <c r="Q99" s="269"/>
      <c r="R99" s="215" t="str">
        <f ca="1">IF(ISERROR($V99),"",OFFSET('Smelter Look-up'!$C$4,$V99-4,0)&amp;"")</f>
        <v>Metalor Technologies (Hong Kong) Ltd.</v>
      </c>
      <c r="S99" s="222" t="str">
        <f t="shared" ca="1" si="12"/>
        <v>CN</v>
      </c>
      <c r="T99" s="222" t="str">
        <f ca="1">IF(B99="","",IF(ISERROR(MATCH($J99,SorP!$B$1:$B$6230,0)),"",INDIRECT("'SorP'!$A$"&amp;MATCH($J99,SorP!$B$1:$B$6230,0))))</f>
        <v/>
      </c>
      <c r="U99" s="238"/>
      <c r="V99" s="270">
        <f>IF(C99="",NA(),MATCH($B99&amp;$C99,'Smelter Look-up'!$J:$J,0))</f>
        <v>168</v>
      </c>
      <c r="W99" s="271"/>
      <c r="X99" s="271">
        <f t="shared" si="13"/>
        <v>0</v>
      </c>
      <c r="Y99" s="271"/>
      <c r="Z99" s="271"/>
      <c r="AB99" s="273" t="str">
        <f t="shared" si="14"/>
        <v>GoldMetalor Technologies (Hong Kong) Ltd.</v>
      </c>
    </row>
    <row r="100" spans="1:28" s="272" customFormat="1" ht="102">
      <c r="A100" s="214" t="s">
        <v>706</v>
      </c>
      <c r="B100" s="215" t="s">
        <v>1130</v>
      </c>
      <c r="C100" s="219" t="s">
        <v>2167</v>
      </c>
      <c r="D100" s="278"/>
      <c r="E100" s="215" t="s">
        <v>886</v>
      </c>
      <c r="F100" s="215" t="s">
        <v>706</v>
      </c>
      <c r="G100" s="215" t="s">
        <v>13459</v>
      </c>
      <c r="H100" s="216">
        <v>0</v>
      </c>
      <c r="I100" s="217" t="s">
        <v>12936</v>
      </c>
      <c r="J100" s="217" t="s">
        <v>10505</v>
      </c>
      <c r="K100" s="268"/>
      <c r="L100" s="268"/>
      <c r="M100" s="268"/>
      <c r="N100" s="268"/>
      <c r="O100" s="268" t="s">
        <v>12936</v>
      </c>
      <c r="P100" s="218"/>
      <c r="Q100" s="269"/>
      <c r="R100" s="215" t="str">
        <f ca="1">IF(ISERROR($V100),"",OFFSET('Smelter Look-up'!$C$4,$V100-4,0)&amp;"")</f>
        <v>Metalor Technologies (Singapore) Pte., Ltd.</v>
      </c>
      <c r="S100" s="222" t="str">
        <f t="shared" ca="1" si="12"/>
        <v>SG</v>
      </c>
      <c r="T100" s="222" t="str">
        <f ca="1">IF(B100="","",IF(ISERROR(MATCH($J100,SorP!$B$1:$B$6230,0)),"",INDIRECT("'SorP'!$A$"&amp;MATCH($J100,SorP!$B$1:$B$6230,0))))</f>
        <v>SG-05</v>
      </c>
      <c r="U100" s="238"/>
      <c r="V100" s="270">
        <f>IF(C100="",NA(),MATCH($B100&amp;$C100,'Smelter Look-up'!$J:$J,0))</f>
        <v>169</v>
      </c>
      <c r="W100" s="271"/>
      <c r="X100" s="271">
        <f t="shared" si="13"/>
        <v>0</v>
      </c>
      <c r="Y100" s="271"/>
      <c r="Z100" s="271"/>
      <c r="AB100" s="273" t="str">
        <f t="shared" si="14"/>
        <v>GoldMetalor Technologies (Singapore) Pte., Ltd.</v>
      </c>
    </row>
    <row r="101" spans="1:28" s="272" customFormat="1" ht="63.75">
      <c r="A101" s="214" t="s">
        <v>707</v>
      </c>
      <c r="B101" s="215" t="s">
        <v>1130</v>
      </c>
      <c r="C101" s="219" t="s">
        <v>2331</v>
      </c>
      <c r="D101" s="278"/>
      <c r="E101" s="215" t="s">
        <v>1098</v>
      </c>
      <c r="F101" s="215" t="s">
        <v>707</v>
      </c>
      <c r="G101" s="215" t="s">
        <v>13459</v>
      </c>
      <c r="H101" s="216">
        <v>0</v>
      </c>
      <c r="I101" s="217" t="s">
        <v>1629</v>
      </c>
      <c r="J101" s="217" t="s">
        <v>1630</v>
      </c>
      <c r="K101" s="268"/>
      <c r="L101" s="268"/>
      <c r="M101" s="268"/>
      <c r="N101" s="268"/>
      <c r="O101" s="268" t="s">
        <v>15648</v>
      </c>
      <c r="P101" s="218"/>
      <c r="Q101" s="269"/>
      <c r="R101" s="215" t="str">
        <f ca="1">IF(ISERROR($V101),"",OFFSET('Smelter Look-up'!$C$4,$V101-4,0)&amp;"")</f>
        <v>Metalor Technologies S.A.</v>
      </c>
      <c r="S101" s="222" t="str">
        <f t="shared" ca="1" si="12"/>
        <v>CH</v>
      </c>
      <c r="T101" s="222" t="str">
        <f ca="1">IF(B101="","",IF(ISERROR(MATCH($J101,SorP!$B$1:$B$6230,0)),"",INDIRECT("'SorP'!$A$"&amp;MATCH($J101,SorP!$B$1:$B$6230,0))))</f>
        <v>CH-NE</v>
      </c>
      <c r="U101" s="238"/>
      <c r="V101" s="270">
        <f>IF(C101="",NA(),MATCH($B101&amp;$C101,'Smelter Look-up'!$J:$J,0))</f>
        <v>171</v>
      </c>
      <c r="W101" s="271"/>
      <c r="X101" s="271">
        <f t="shared" si="13"/>
        <v>0</v>
      </c>
      <c r="Y101" s="271"/>
      <c r="Z101" s="271"/>
      <c r="AB101" s="273" t="str">
        <f t="shared" si="14"/>
        <v>GoldMetalor Technologies S.A.</v>
      </c>
    </row>
    <row r="102" spans="1:28" s="272" customFormat="1" ht="63.75">
      <c r="A102" s="214" t="s">
        <v>708</v>
      </c>
      <c r="B102" s="215" t="s">
        <v>1130</v>
      </c>
      <c r="C102" s="219" t="s">
        <v>1229</v>
      </c>
      <c r="D102" s="278"/>
      <c r="E102" s="215" t="s">
        <v>2463</v>
      </c>
      <c r="F102" s="215" t="s">
        <v>708</v>
      </c>
      <c r="G102" s="215" t="s">
        <v>13459</v>
      </c>
      <c r="H102" s="216">
        <v>0</v>
      </c>
      <c r="I102" s="217" t="s">
        <v>1631</v>
      </c>
      <c r="J102" s="217" t="s">
        <v>1632</v>
      </c>
      <c r="K102" s="268"/>
      <c r="L102" s="268"/>
      <c r="M102" s="268"/>
      <c r="N102" s="268"/>
      <c r="O102" s="268" t="s">
        <v>15651</v>
      </c>
      <c r="P102" s="218"/>
      <c r="Q102" s="269"/>
      <c r="R102" s="215" t="str">
        <f ca="1">IF(ISERROR($V102),"",OFFSET('Smelter Look-up'!$C$4,$V102-4,0)&amp;"")</f>
        <v>Metalor USA Refining Corporation</v>
      </c>
      <c r="S102" s="222" t="str">
        <f t="shared" ref="S102:S131" ca="1" si="15">IF(B102="","",IF(ISERROR(MATCH($E102,CL,0)),"Unknown",INDIRECT("'C'!$A$"&amp;MATCH($E102,CL,0)+1)))</f>
        <v>US</v>
      </c>
      <c r="T102" s="222" t="str">
        <f ca="1">IF(B102="","",IF(ISERROR(MATCH($J102,SorP!$B$1:$B$6230,0)),"",INDIRECT("'SorP'!$A$"&amp;MATCH($J102,SorP!$B$1:$B$6230,0))))</f>
        <v>US-MA</v>
      </c>
      <c r="U102" s="238"/>
      <c r="V102" s="270">
        <f>IF(C102="",NA(),MATCH($B102&amp;$C102,'Smelter Look-up'!$J:$J,0))</f>
        <v>172</v>
      </c>
      <c r="W102" s="271"/>
      <c r="X102" s="271">
        <f t="shared" ref="X102:X131" si="16">IF(AND(C102="Smelter not listed",OR(LEN(D102)=0,LEN(E102)=0)),1,0)</f>
        <v>0</v>
      </c>
      <c r="Y102" s="271"/>
      <c r="Z102" s="271"/>
      <c r="AB102" s="273" t="str">
        <f t="shared" ref="AB102:AB131" si="17">B102&amp;C102</f>
        <v>GoldMetalor USA Refining Corporation</v>
      </c>
    </row>
    <row r="103" spans="1:28" s="272" customFormat="1" ht="89.25">
      <c r="A103" s="214" t="s">
        <v>709</v>
      </c>
      <c r="B103" s="215" t="s">
        <v>1130</v>
      </c>
      <c r="C103" s="219" t="s">
        <v>12641</v>
      </c>
      <c r="D103" s="278"/>
      <c r="E103" s="215" t="s">
        <v>1113</v>
      </c>
      <c r="F103" s="215" t="s">
        <v>709</v>
      </c>
      <c r="G103" s="215" t="s">
        <v>13459</v>
      </c>
      <c r="H103" s="216">
        <v>0</v>
      </c>
      <c r="I103" s="217" t="s">
        <v>1633</v>
      </c>
      <c r="J103" s="217" t="s">
        <v>13099</v>
      </c>
      <c r="K103" s="268"/>
      <c r="L103" s="268"/>
      <c r="M103" s="268"/>
      <c r="N103" s="268"/>
      <c r="O103" s="268" t="s">
        <v>15663</v>
      </c>
      <c r="P103" s="218"/>
      <c r="Q103" s="269"/>
      <c r="R103" s="215" t="str">
        <f ca="1">IF(ISERROR($V103),"",OFFSET('Smelter Look-up'!$C$4,$V103-4,0)&amp;"")</f>
        <v>Metalurgica Met-Mex Penoles S.A. De C.V.</v>
      </c>
      <c r="S103" s="222" t="str">
        <f t="shared" ca="1" si="15"/>
        <v>MX</v>
      </c>
      <c r="T103" s="222" t="str">
        <f ca="1">IF(B103="","",IF(ISERROR(MATCH($J103,SorP!$B$1:$B$6230,0)),"",INDIRECT("'SorP'!$A$"&amp;MATCH($J103,SorP!$B$1:$B$6230,0))))</f>
        <v>MX-COA</v>
      </c>
      <c r="U103" s="238"/>
      <c r="V103" s="270">
        <f>IF(C103="",NA(),MATCH($B103&amp;$C103,'Smelter Look-up'!$J:$J,0))</f>
        <v>173</v>
      </c>
      <c r="W103" s="271"/>
      <c r="X103" s="271">
        <f t="shared" si="16"/>
        <v>0</v>
      </c>
      <c r="Y103" s="271"/>
      <c r="Z103" s="271"/>
      <c r="AB103" s="273" t="str">
        <f t="shared" si="17"/>
        <v>GoldMetalurgica Met-Mex Penoles S.A. De C.V.</v>
      </c>
    </row>
    <row r="104" spans="1:28" s="272" customFormat="1" ht="89.25">
      <c r="A104" s="214" t="s">
        <v>755</v>
      </c>
      <c r="B104" s="215" t="s">
        <v>1132</v>
      </c>
      <c r="C104" s="219" t="s">
        <v>2168</v>
      </c>
      <c r="D104" s="278"/>
      <c r="E104" s="215" t="s">
        <v>1106</v>
      </c>
      <c r="F104" s="215" t="s">
        <v>755</v>
      </c>
      <c r="G104" s="215" t="s">
        <v>13459</v>
      </c>
      <c r="H104" s="216">
        <v>0</v>
      </c>
      <c r="I104" s="217" t="s">
        <v>1733</v>
      </c>
      <c r="J104" s="217" t="s">
        <v>1734</v>
      </c>
      <c r="K104" s="268"/>
      <c r="L104" s="268"/>
      <c r="M104" s="268"/>
      <c r="N104" s="268"/>
      <c r="O104" s="268" t="s">
        <v>15662</v>
      </c>
      <c r="P104" s="218"/>
      <c r="Q104" s="269"/>
      <c r="R104" s="215" t="str">
        <f ca="1">IF(ISERROR($V104),"",OFFSET('Smelter Look-up'!$C$4,$V104-4,0)&amp;"")</f>
        <v>Metallurgical Products India Pvt., Ltd.</v>
      </c>
      <c r="S104" s="222" t="str">
        <f t="shared" ca="1" si="15"/>
        <v>IN</v>
      </c>
      <c r="T104" s="222" t="str">
        <f ca="1">IF(B104="","",IF(ISERROR(MATCH($J104,SorP!$B$1:$B$6230,0)),"",INDIRECT("'SorP'!$A$"&amp;MATCH($J104,SorP!$B$1:$B$6230,0))))</f>
        <v>IN-MH</v>
      </c>
      <c r="U104" s="238"/>
      <c r="V104" s="270">
        <f>IF(C104="",NA(),MATCH($B104&amp;$C104,'Smelter Look-up'!$J:$J,0))</f>
        <v>344</v>
      </c>
      <c r="W104" s="271"/>
      <c r="X104" s="271">
        <f t="shared" si="16"/>
        <v>0</v>
      </c>
      <c r="Y104" s="271"/>
      <c r="Z104" s="271"/>
      <c r="AB104" s="273" t="str">
        <f t="shared" si="17"/>
        <v>TantalumMetallurgical Products India Pvt., Ltd.</v>
      </c>
    </row>
    <row r="105" spans="1:28" s="272" customFormat="1" ht="51">
      <c r="A105" s="214" t="s">
        <v>775</v>
      </c>
      <c r="B105" s="215" t="s">
        <v>1131</v>
      </c>
      <c r="C105" s="219" t="s">
        <v>12642</v>
      </c>
      <c r="D105" s="278"/>
      <c r="E105" s="215" t="s">
        <v>1096</v>
      </c>
      <c r="F105" s="215" t="s">
        <v>775</v>
      </c>
      <c r="G105" s="215" t="s">
        <v>13459</v>
      </c>
      <c r="H105" s="216">
        <v>0</v>
      </c>
      <c r="I105" s="217" t="s">
        <v>1797</v>
      </c>
      <c r="J105" s="217" t="s">
        <v>1683</v>
      </c>
      <c r="K105" s="268"/>
      <c r="L105" s="268"/>
      <c r="M105" s="268"/>
      <c r="N105" s="268"/>
      <c r="O105" s="215" t="s">
        <v>1096</v>
      </c>
      <c r="P105" s="218"/>
      <c r="Q105" s="269"/>
      <c r="R105" s="215" t="str">
        <f ca="1">IF(ISERROR($V105),"",OFFSET('Smelter Look-up'!$C$4,$V105-4,0)&amp;"")</f>
        <v>Mineracao Taboca S.A.</v>
      </c>
      <c r="S105" s="222" t="str">
        <f t="shared" ca="1" si="15"/>
        <v>BR</v>
      </c>
      <c r="T105" s="222" t="str">
        <f ca="1">IF(B105="","",IF(ISERROR(MATCH($J105,SorP!$B$1:$B$6230,0)),"",INDIRECT("'SorP'!$A$"&amp;MATCH($J105,SorP!$B$1:$B$6230,0))))</f>
        <v>BR-SP</v>
      </c>
      <c r="U105" s="238"/>
      <c r="V105" s="270">
        <f>IF(C105="",NA(),MATCH($B105&amp;$C105,'Smelter Look-up'!$J:$J,0))</f>
        <v>456</v>
      </c>
      <c r="W105" s="271"/>
      <c r="X105" s="271">
        <f t="shared" si="16"/>
        <v>0</v>
      </c>
      <c r="Y105" s="271"/>
      <c r="Z105" s="271"/>
      <c r="AB105" s="273" t="str">
        <f t="shared" si="17"/>
        <v>TinMineracao Taboca S.A.</v>
      </c>
    </row>
    <row r="106" spans="1:28" s="272" customFormat="1" ht="63.75">
      <c r="A106" s="214" t="s">
        <v>756</v>
      </c>
      <c r="B106" s="215" t="s">
        <v>1132</v>
      </c>
      <c r="C106" s="219" t="s">
        <v>12642</v>
      </c>
      <c r="D106" s="278"/>
      <c r="E106" s="215" t="s">
        <v>1096</v>
      </c>
      <c r="F106" s="215" t="s">
        <v>756</v>
      </c>
      <c r="G106" s="215" t="s">
        <v>13459</v>
      </c>
      <c r="H106" s="216">
        <v>0</v>
      </c>
      <c r="I106" s="217" t="s">
        <v>1736</v>
      </c>
      <c r="J106" s="217" t="s">
        <v>1737</v>
      </c>
      <c r="K106" s="268"/>
      <c r="L106" s="268"/>
      <c r="M106" s="268"/>
      <c r="N106" s="268"/>
      <c r="O106" s="215" t="s">
        <v>1096</v>
      </c>
      <c r="P106" s="218"/>
      <c r="Q106" s="269"/>
      <c r="R106" s="215" t="str">
        <f ca="1">IF(ISERROR($V106),"",OFFSET('Smelter Look-up'!$C$4,$V106-4,0)&amp;"")</f>
        <v>Mineracao Taboca S.A.</v>
      </c>
      <c r="S106" s="222" t="str">
        <f t="shared" ca="1" si="15"/>
        <v>BR</v>
      </c>
      <c r="T106" s="222" t="str">
        <f ca="1">IF(B106="","",IF(ISERROR(MATCH($J106,SorP!$B$1:$B$6230,0)),"",INDIRECT("'SorP'!$A$"&amp;MATCH($J106,SorP!$B$1:$B$6230,0))))</f>
        <v>BR-AM</v>
      </c>
      <c r="U106" s="238"/>
      <c r="V106" s="270">
        <f>IF(C106="",NA(),MATCH($B106&amp;$C106,'Smelter Look-up'!$J:$J,0))</f>
        <v>345</v>
      </c>
      <c r="W106" s="271"/>
      <c r="X106" s="271">
        <f t="shared" si="16"/>
        <v>0</v>
      </c>
      <c r="Y106" s="271"/>
      <c r="Z106" s="271"/>
      <c r="AB106" s="273" t="str">
        <f t="shared" si="17"/>
        <v>TantalumMineracao Taboca S.A.</v>
      </c>
    </row>
    <row r="107" spans="1:28" s="272" customFormat="1" ht="25.5">
      <c r="A107" s="214" t="s">
        <v>776</v>
      </c>
      <c r="B107" s="215" t="s">
        <v>1131</v>
      </c>
      <c r="C107" s="219" t="s">
        <v>1034</v>
      </c>
      <c r="D107" s="278"/>
      <c r="E107" s="215" t="s">
        <v>880</v>
      </c>
      <c r="F107" s="215" t="s">
        <v>776</v>
      </c>
      <c r="G107" s="215" t="s">
        <v>13459</v>
      </c>
      <c r="H107" s="216">
        <v>0</v>
      </c>
      <c r="I107" s="217" t="s">
        <v>1799</v>
      </c>
      <c r="J107" s="217" t="s">
        <v>9323</v>
      </c>
      <c r="K107" s="268"/>
      <c r="L107" s="268"/>
      <c r="M107" s="268"/>
      <c r="N107" s="268"/>
      <c r="O107" s="215" t="s">
        <v>880</v>
      </c>
      <c r="P107" s="218"/>
      <c r="Q107" s="269"/>
      <c r="R107" s="215" t="str">
        <f ca="1">IF(ISERROR($V107),"",OFFSET('Smelter Look-up'!$C$4,$V107-4,0)&amp;"")</f>
        <v>Minsur</v>
      </c>
      <c r="S107" s="222" t="str">
        <f t="shared" ca="1" si="15"/>
        <v>PE</v>
      </c>
      <c r="T107" s="222" t="str">
        <f ca="1">IF(B107="","",IF(ISERROR(MATCH($J107,SorP!$B$1:$B$6230,0)),"",INDIRECT("'SorP'!$A$"&amp;MATCH($J107,SorP!$B$1:$B$6230,0))))</f>
        <v>PE-ICA</v>
      </c>
      <c r="U107" s="238"/>
      <c r="V107" s="270">
        <f>IF(C107="",NA(),MATCH($B107&amp;$C107,'Smelter Look-up'!$J:$J,0))</f>
        <v>460</v>
      </c>
      <c r="W107" s="271"/>
      <c r="X107" s="271">
        <f t="shared" si="16"/>
        <v>0</v>
      </c>
      <c r="Y107" s="271"/>
      <c r="Z107" s="271"/>
      <c r="AB107" s="273" t="str">
        <f t="shared" si="17"/>
        <v>TinMinsur</v>
      </c>
    </row>
    <row r="108" spans="1:28" s="272" customFormat="1" ht="76.5">
      <c r="A108" s="214" t="s">
        <v>710</v>
      </c>
      <c r="B108" s="215" t="s">
        <v>1130</v>
      </c>
      <c r="C108" s="219" t="s">
        <v>1164</v>
      </c>
      <c r="D108" s="278"/>
      <c r="E108" s="215" t="s">
        <v>1108</v>
      </c>
      <c r="F108" s="215" t="s">
        <v>710</v>
      </c>
      <c r="G108" s="215" t="s">
        <v>13459</v>
      </c>
      <c r="H108" s="216">
        <v>0</v>
      </c>
      <c r="I108" s="217" t="s">
        <v>15639</v>
      </c>
      <c r="J108" s="217" t="s">
        <v>2230</v>
      </c>
      <c r="K108" s="268"/>
      <c r="L108" s="268"/>
      <c r="M108" s="268"/>
      <c r="N108" s="268"/>
      <c r="O108" s="268" t="s">
        <v>15644</v>
      </c>
      <c r="P108" s="218"/>
      <c r="Q108" s="269"/>
      <c r="R108" s="215" t="str">
        <f ca="1">IF(ISERROR($V108),"",OFFSET('Smelter Look-up'!$C$4,$V108-4,0)&amp;"")</f>
        <v>Mitsubishi Materials Corporation</v>
      </c>
      <c r="S108" s="222" t="str">
        <f t="shared" ca="1" si="15"/>
        <v>JP</v>
      </c>
      <c r="T108" s="222" t="str">
        <f ca="1">IF(B108="","",IF(ISERROR(MATCH($J108,SorP!$B$1:$B$6230,0)),"",INDIRECT("'SorP'!$A$"&amp;MATCH($J108,SorP!$B$1:$B$6230,0))))</f>
        <v>JP-37</v>
      </c>
      <c r="U108" s="238"/>
      <c r="V108" s="270">
        <f>IF(C108="",NA(),MATCH($B108&amp;$C108,'Smelter Look-up'!$J:$J,0))</f>
        <v>177</v>
      </c>
      <c r="W108" s="271"/>
      <c r="X108" s="271">
        <f t="shared" si="16"/>
        <v>0</v>
      </c>
      <c r="Y108" s="271"/>
      <c r="Z108" s="271"/>
      <c r="AB108" s="273" t="str">
        <f t="shared" si="17"/>
        <v>GoldMitsubishi Materials Corporation</v>
      </c>
    </row>
    <row r="109" spans="1:28" s="272" customFormat="1" ht="76.5">
      <c r="A109" s="214" t="s">
        <v>777</v>
      </c>
      <c r="B109" s="215" t="s">
        <v>1131</v>
      </c>
      <c r="C109" s="219" t="s">
        <v>1164</v>
      </c>
      <c r="D109" s="278"/>
      <c r="E109" s="215" t="s">
        <v>1108</v>
      </c>
      <c r="F109" s="215" t="s">
        <v>777</v>
      </c>
      <c r="G109" s="215" t="s">
        <v>13459</v>
      </c>
      <c r="H109" s="216">
        <v>0</v>
      </c>
      <c r="I109" s="217" t="s">
        <v>15640</v>
      </c>
      <c r="J109" s="217" t="s">
        <v>1558</v>
      </c>
      <c r="K109" s="268"/>
      <c r="L109" s="268"/>
      <c r="M109" s="268"/>
      <c r="N109" s="268"/>
      <c r="O109" s="268" t="s">
        <v>15644</v>
      </c>
      <c r="P109" s="218"/>
      <c r="Q109" s="269"/>
      <c r="R109" s="215" t="str">
        <f ca="1">IF(ISERROR($V109),"",OFFSET('Smelter Look-up'!$C$4,$V109-4,0)&amp;"")</f>
        <v>Mitsubishi Materials Corporation</v>
      </c>
      <c r="S109" s="222" t="str">
        <f t="shared" ca="1" si="15"/>
        <v>JP</v>
      </c>
      <c r="T109" s="222" t="str">
        <f ca="1">IF(B109="","",IF(ISERROR(MATCH($J109,SorP!$B$1:$B$6230,0)),"",INDIRECT("'SorP'!$A$"&amp;MATCH($J109,SorP!$B$1:$B$6230,0))))</f>
        <v>JP-28</v>
      </c>
      <c r="U109" s="238"/>
      <c r="V109" s="270">
        <f>IF(C109="",NA(),MATCH($B109&amp;$C109,'Smelter Look-up'!$J:$J,0))</f>
        <v>461</v>
      </c>
      <c r="W109" s="271"/>
      <c r="X109" s="271">
        <f t="shared" si="16"/>
        <v>0</v>
      </c>
      <c r="Y109" s="271"/>
      <c r="Z109" s="271"/>
      <c r="AB109" s="273" t="str">
        <f t="shared" si="17"/>
        <v>TinMitsubishi Materials Corporation</v>
      </c>
    </row>
    <row r="110" spans="1:28" s="272" customFormat="1" ht="89.25">
      <c r="A110" s="214" t="s">
        <v>757</v>
      </c>
      <c r="B110" s="215" t="s">
        <v>1132</v>
      </c>
      <c r="C110" s="219" t="s">
        <v>1230</v>
      </c>
      <c r="D110" s="278"/>
      <c r="E110" s="215" t="s">
        <v>1108</v>
      </c>
      <c r="F110" s="215" t="s">
        <v>757</v>
      </c>
      <c r="G110" s="215" t="s">
        <v>13459</v>
      </c>
      <c r="H110" s="216">
        <v>0</v>
      </c>
      <c r="I110" s="217" t="s">
        <v>1738</v>
      </c>
      <c r="J110" s="217" t="s">
        <v>1739</v>
      </c>
      <c r="K110" s="268"/>
      <c r="L110" s="268"/>
      <c r="M110" s="268"/>
      <c r="N110" s="268"/>
      <c r="O110" s="268" t="s">
        <v>15644</v>
      </c>
      <c r="P110" s="218"/>
      <c r="Q110" s="269"/>
      <c r="R110" s="215" t="str">
        <f ca="1">IF(ISERROR($V110),"",OFFSET('Smelter Look-up'!$C$4,$V110-4,0)&amp;"")</f>
        <v>Mitsui Mining and Smelting Co., Ltd.</v>
      </c>
      <c r="S110" s="222" t="str">
        <f t="shared" ca="1" si="15"/>
        <v>JP</v>
      </c>
      <c r="T110" s="222" t="str">
        <f ca="1">IF(B110="","",IF(ISERROR(MATCH($J110,SorP!$B$1:$B$6230,0)),"",INDIRECT("'SorP'!$A$"&amp;MATCH($J110,SorP!$B$1:$B$6230,0))))</f>
        <v>JP-40</v>
      </c>
      <c r="U110" s="238"/>
      <c r="V110" s="270">
        <f>IF(C110="",NA(),MATCH($B110&amp;$C110,'Smelter Look-up'!$J:$J,0))</f>
        <v>349</v>
      </c>
      <c r="W110" s="271"/>
      <c r="X110" s="271">
        <f t="shared" si="16"/>
        <v>0</v>
      </c>
      <c r="Y110" s="271"/>
      <c r="Z110" s="271"/>
      <c r="AB110" s="273" t="str">
        <f t="shared" si="17"/>
        <v>TantalumMitsui Mining and Smelting Co., Ltd.</v>
      </c>
    </row>
    <row r="111" spans="1:28" s="272" customFormat="1" ht="89.25">
      <c r="A111" s="214" t="s">
        <v>711</v>
      </c>
      <c r="B111" s="215" t="s">
        <v>1130</v>
      </c>
      <c r="C111" s="219" t="s">
        <v>1230</v>
      </c>
      <c r="D111" s="278"/>
      <c r="E111" s="215" t="s">
        <v>1108</v>
      </c>
      <c r="F111" s="215" t="s">
        <v>711</v>
      </c>
      <c r="G111" s="215" t="s">
        <v>13459</v>
      </c>
      <c r="H111" s="216">
        <v>0</v>
      </c>
      <c r="I111" s="217" t="s">
        <v>1635</v>
      </c>
      <c r="J111" s="217" t="s">
        <v>1634</v>
      </c>
      <c r="K111" s="268"/>
      <c r="L111" s="268"/>
      <c r="M111" s="268"/>
      <c r="N111" s="268"/>
      <c r="O111" s="268" t="s">
        <v>15644</v>
      </c>
      <c r="P111" s="218"/>
      <c r="Q111" s="269"/>
      <c r="R111" s="215" t="str">
        <f ca="1">IF(ISERROR($V111),"",OFFSET('Smelter Look-up'!$C$4,$V111-4,0)&amp;"")</f>
        <v>Mitsui Mining and Smelting Co., Ltd.</v>
      </c>
      <c r="S111" s="222" t="str">
        <f t="shared" ca="1" si="15"/>
        <v>JP</v>
      </c>
      <c r="T111" s="222" t="str">
        <f ca="1">IF(B111="","",IF(ISERROR(MATCH($J111,SorP!$B$1:$B$6230,0)),"",INDIRECT("'SorP'!$A$"&amp;MATCH($J111,SorP!$B$1:$B$6230,0))))</f>
        <v>JP-34</v>
      </c>
      <c r="U111" s="238"/>
      <c r="V111" s="270">
        <f>IF(C111="",NA(),MATCH($B111&amp;$C111,'Smelter Look-up'!$J:$J,0))</f>
        <v>179</v>
      </c>
      <c r="W111" s="271"/>
      <c r="X111" s="271">
        <f t="shared" si="16"/>
        <v>0</v>
      </c>
      <c r="Y111" s="271"/>
      <c r="Z111" s="271"/>
      <c r="AB111" s="273" t="str">
        <f t="shared" si="17"/>
        <v>GoldMitsui Mining and Smelting Co., Ltd.</v>
      </c>
    </row>
    <row r="112" spans="1:28" s="272" customFormat="1" ht="51">
      <c r="A112" s="214" t="s">
        <v>758</v>
      </c>
      <c r="B112" s="215" t="s">
        <v>1132</v>
      </c>
      <c r="C112" s="219" t="s">
        <v>2560</v>
      </c>
      <c r="D112" s="278"/>
      <c r="E112" s="215" t="s">
        <v>1103</v>
      </c>
      <c r="F112" s="215" t="s">
        <v>758</v>
      </c>
      <c r="G112" s="215" t="s">
        <v>13459</v>
      </c>
      <c r="H112" s="216">
        <v>0</v>
      </c>
      <c r="I112" s="217" t="s">
        <v>1740</v>
      </c>
      <c r="J112" s="217" t="s">
        <v>1741</v>
      </c>
      <c r="K112" s="268"/>
      <c r="L112" s="268"/>
      <c r="M112" s="268"/>
      <c r="N112" s="268"/>
      <c r="O112" s="268" t="s">
        <v>15672</v>
      </c>
      <c r="P112" s="218"/>
      <c r="Q112" s="269"/>
      <c r="R112" s="215" t="str">
        <f ca="1">IF(ISERROR($V112),"",OFFSET('Smelter Look-up'!$C$4,$V112-4,0)&amp;"")</f>
        <v>NPM Silmet AS</v>
      </c>
      <c r="S112" s="222" t="str">
        <f t="shared" ca="1" si="15"/>
        <v>EE</v>
      </c>
      <c r="T112" s="222" t="str">
        <f ca="1">IF(B112="","",IF(ISERROR(MATCH($J112,SorP!$B$1:$B$6230,0)),"",INDIRECT("'SorP'!$A$"&amp;MATCH($J112,SorP!$B$1:$B$6230,0))))</f>
        <v>EE-44</v>
      </c>
      <c r="U112" s="238"/>
      <c r="V112" s="270">
        <f>IF(C112="",NA(),MATCH($B112&amp;$C112,'Smelter Look-up'!$J:$J,0))</f>
        <v>353</v>
      </c>
      <c r="W112" s="271"/>
      <c r="X112" s="271">
        <f t="shared" si="16"/>
        <v>0</v>
      </c>
      <c r="Y112" s="271"/>
      <c r="Z112" s="271"/>
      <c r="AB112" s="273" t="str">
        <f t="shared" si="17"/>
        <v>TantalumNPM Silmet AS</v>
      </c>
    </row>
    <row r="113" spans="1:28" s="272" customFormat="1" ht="76.5">
      <c r="A113" s="214" t="s">
        <v>712</v>
      </c>
      <c r="B113" s="215" t="s">
        <v>1130</v>
      </c>
      <c r="C113" s="219" t="s">
        <v>911</v>
      </c>
      <c r="D113" s="278"/>
      <c r="E113" s="215" t="s">
        <v>883</v>
      </c>
      <c r="F113" s="215" t="s">
        <v>712</v>
      </c>
      <c r="G113" s="215" t="s">
        <v>13459</v>
      </c>
      <c r="H113" s="216">
        <v>0</v>
      </c>
      <c r="I113" s="217" t="s">
        <v>1637</v>
      </c>
      <c r="J113" s="217" t="s">
        <v>10102</v>
      </c>
      <c r="K113" s="268"/>
      <c r="L113" s="268"/>
      <c r="M113" s="268"/>
      <c r="N113" s="268"/>
      <c r="O113" s="268" t="s">
        <v>15657</v>
      </c>
      <c r="P113" s="218"/>
      <c r="Q113" s="269"/>
      <c r="R113" s="215" t="str">
        <f ca="1">IF(ISERROR($V113),"",OFFSET('Smelter Look-up'!$C$4,$V113-4,0)&amp;"")</f>
        <v>Moscow Special Alloys Processing Plant</v>
      </c>
      <c r="S113" s="222" t="str">
        <f t="shared" ca="1" si="15"/>
        <v>RU</v>
      </c>
      <c r="T113" s="222" t="str">
        <f ca="1">IF(B113="","",IF(ISERROR(MATCH($J113,SorP!$B$1:$B$6230,0)),"",INDIRECT("'SorP'!$A$"&amp;MATCH($J113,SorP!$B$1:$B$6230,0))))</f>
        <v>RU-MOW</v>
      </c>
      <c r="U113" s="238"/>
      <c r="V113" s="270">
        <f>IF(C113="",NA(),MATCH($B113&amp;$C113,'Smelter Look-up'!$J:$J,0))</f>
        <v>183</v>
      </c>
      <c r="W113" s="271"/>
      <c r="X113" s="271">
        <f t="shared" si="16"/>
        <v>0</v>
      </c>
      <c r="Y113" s="271"/>
      <c r="Z113" s="271"/>
      <c r="AB113" s="273" t="str">
        <f t="shared" si="17"/>
        <v>GoldMoscow Special Alloys Processing Plant</v>
      </c>
    </row>
    <row r="114" spans="1:28" s="272" customFormat="1" ht="76.5">
      <c r="A114" s="214" t="s">
        <v>713</v>
      </c>
      <c r="B114" s="215" t="s">
        <v>1130</v>
      </c>
      <c r="C114" s="219" t="s">
        <v>12643</v>
      </c>
      <c r="D114" s="278"/>
      <c r="E114" s="215" t="s">
        <v>889</v>
      </c>
      <c r="F114" s="215" t="s">
        <v>713</v>
      </c>
      <c r="G114" s="215" t="s">
        <v>13459</v>
      </c>
      <c r="H114" s="216">
        <v>0</v>
      </c>
      <c r="I114" s="217" t="s">
        <v>1638</v>
      </c>
      <c r="J114" s="217" t="s">
        <v>11478</v>
      </c>
      <c r="K114" s="268"/>
      <c r="L114" s="268"/>
      <c r="M114" s="268"/>
      <c r="N114" s="268"/>
      <c r="O114" s="268" t="s">
        <v>15658</v>
      </c>
      <c r="P114" s="218"/>
      <c r="Q114" s="269"/>
      <c r="R114" s="215" t="str">
        <f ca="1">IF(ISERROR($V114),"",OFFSET('Smelter Look-up'!$C$4,$V114-4,0)&amp;"")</f>
        <v>Nadir Metal Rafineri San. Ve Tic. A.S.</v>
      </c>
      <c r="S114" s="222" t="str">
        <f t="shared" ca="1" si="15"/>
        <v>TR</v>
      </c>
      <c r="T114" s="222" t="str">
        <f ca="1">IF(B114="","",IF(ISERROR(MATCH($J114,SorP!$B$1:$B$6230,0)),"",INDIRECT("'SorP'!$A$"&amp;MATCH($J114,SorP!$B$1:$B$6230,0))))</f>
        <v>TR-34</v>
      </c>
      <c r="U114" s="238"/>
      <c r="V114" s="270">
        <f>IF(C114="",NA(),MATCH($B114&amp;$C114,'Smelter Look-up'!$J:$J,0))</f>
        <v>184</v>
      </c>
      <c r="W114" s="271"/>
      <c r="X114" s="271">
        <f t="shared" si="16"/>
        <v>0</v>
      </c>
      <c r="Y114" s="271"/>
      <c r="Z114" s="271"/>
      <c r="AB114" s="273" t="str">
        <f t="shared" si="17"/>
        <v>GoldNadir Metal Rafineri San. Ve Tic. A.S.</v>
      </c>
    </row>
    <row r="115" spans="1:28" s="272" customFormat="1" ht="63.75">
      <c r="A115" s="214" t="s">
        <v>1802</v>
      </c>
      <c r="B115" s="215" t="s">
        <v>1131</v>
      </c>
      <c r="C115" s="219" t="s">
        <v>13400</v>
      </c>
      <c r="D115" s="278"/>
      <c r="E115" s="215" t="s">
        <v>1100</v>
      </c>
      <c r="F115" s="215" t="s">
        <v>1802</v>
      </c>
      <c r="G115" s="215" t="s">
        <v>13459</v>
      </c>
      <c r="H115" s="216">
        <v>0</v>
      </c>
      <c r="I115" s="217" t="s">
        <v>1787</v>
      </c>
      <c r="J115" s="217" t="s">
        <v>15633</v>
      </c>
      <c r="K115" s="268"/>
      <c r="L115" s="268"/>
      <c r="M115" s="268"/>
      <c r="N115" s="268"/>
      <c r="O115" s="268" t="s">
        <v>15653</v>
      </c>
      <c r="P115" s="218"/>
      <c r="Q115" s="269"/>
      <c r="R115" s="215" t="str">
        <f ca="1">IF(ISERROR($V115),"",OFFSET('Smelter Look-up'!$C$4,$V115-4,0)&amp;"")</f>
        <v>Jiangxi New Nanshan Technology Ltd.</v>
      </c>
      <c r="S115" s="222" t="str">
        <f t="shared" ca="1" si="15"/>
        <v>CN</v>
      </c>
      <c r="T115" s="222" t="str">
        <f ca="1">IF(B115="","",IF(ISERROR(MATCH($J115,SorP!$B$1:$B$6230,0)),"",INDIRECT("'SorP'!$A$"&amp;MATCH($J115,SorP!$B$1:$B$6230,0))))</f>
        <v/>
      </c>
      <c r="U115" s="238"/>
      <c r="V115" s="270">
        <f>IF(C115="",NA(),MATCH($B115&amp;$C115,'Smelter Look-up'!$J:$J,0))</f>
        <v>440</v>
      </c>
      <c r="W115" s="271"/>
      <c r="X115" s="271">
        <f t="shared" si="16"/>
        <v>0</v>
      </c>
      <c r="Y115" s="271"/>
      <c r="Z115" s="271"/>
      <c r="AB115" s="273" t="str">
        <f t="shared" si="17"/>
        <v>TinJiangxi New Nanshan Technology Ltd.</v>
      </c>
    </row>
    <row r="116" spans="1:28" s="272" customFormat="1" ht="102">
      <c r="A116" s="214" t="s">
        <v>714</v>
      </c>
      <c r="B116" s="215" t="s">
        <v>1130</v>
      </c>
      <c r="C116" s="219" t="s">
        <v>1231</v>
      </c>
      <c r="D116" s="278"/>
      <c r="E116" s="215" t="s">
        <v>891</v>
      </c>
      <c r="F116" s="215" t="s">
        <v>714</v>
      </c>
      <c r="G116" s="215" t="s">
        <v>13459</v>
      </c>
      <c r="H116" s="216" t="s">
        <v>15747</v>
      </c>
      <c r="I116" s="217" t="s">
        <v>1639</v>
      </c>
      <c r="J116" s="217" t="s">
        <v>12229</v>
      </c>
      <c r="K116" s="268" t="s">
        <v>15748</v>
      </c>
      <c r="L116" s="268" t="s">
        <v>15749</v>
      </c>
      <c r="M116" s="268"/>
      <c r="N116" s="268"/>
      <c r="O116" s="268" t="s">
        <v>15750</v>
      </c>
      <c r="P116" s="218"/>
      <c r="Q116" s="269"/>
      <c r="R116" s="215" t="str">
        <f ca="1">IF(ISERROR($V116),"",OFFSET('Smelter Look-up'!$C$4,$V116-4,0)&amp;"")</f>
        <v>Navoi Mining and Metallurgical Combinat</v>
      </c>
      <c r="S116" s="222" t="str">
        <f t="shared" ca="1" si="15"/>
        <v>UZ</v>
      </c>
      <c r="T116" s="222" t="str">
        <f ca="1">IF(B116="","",IF(ISERROR(MATCH($J116,SorP!$B$1:$B$6230,0)),"",INDIRECT("'SorP'!$A$"&amp;MATCH($J116,SorP!$B$1:$B$6230,0))))</f>
        <v>UZ-NW</v>
      </c>
      <c r="U116" s="238"/>
      <c r="V116" s="270">
        <f>IF(C116="",NA(),MATCH($B116&amp;$C116,'Smelter Look-up'!$J:$J,0))</f>
        <v>186</v>
      </c>
      <c r="W116" s="271"/>
      <c r="X116" s="271">
        <f t="shared" si="16"/>
        <v>0</v>
      </c>
      <c r="Y116" s="271"/>
      <c r="Z116" s="271"/>
      <c r="AB116" s="273" t="str">
        <f t="shared" si="17"/>
        <v>GoldNavoi Mining and Metallurgical Combinat</v>
      </c>
    </row>
    <row r="117" spans="1:28" s="272" customFormat="1" ht="63.75">
      <c r="A117" s="214" t="s">
        <v>715</v>
      </c>
      <c r="B117" s="215" t="s">
        <v>1130</v>
      </c>
      <c r="C117" s="219" t="s">
        <v>2170</v>
      </c>
      <c r="D117" s="278"/>
      <c r="E117" s="215" t="s">
        <v>1108</v>
      </c>
      <c r="F117" s="215" t="s">
        <v>715</v>
      </c>
      <c r="G117" s="215" t="s">
        <v>13459</v>
      </c>
      <c r="H117" s="216">
        <v>0</v>
      </c>
      <c r="I117" s="217" t="s">
        <v>1640</v>
      </c>
      <c r="J117" s="217" t="s">
        <v>1641</v>
      </c>
      <c r="K117" s="268"/>
      <c r="L117" s="268"/>
      <c r="M117" s="268"/>
      <c r="N117" s="268"/>
      <c r="O117" s="268" t="s">
        <v>15644</v>
      </c>
      <c r="P117" s="218"/>
      <c r="Q117" s="269"/>
      <c r="R117" s="215" t="str">
        <f ca="1">IF(ISERROR($V117),"",OFFSET('Smelter Look-up'!$C$4,$V117-4,0)&amp;"")</f>
        <v>Nihon Material Co., Ltd.</v>
      </c>
      <c r="S117" s="222" t="str">
        <f t="shared" ca="1" si="15"/>
        <v>JP</v>
      </c>
      <c r="T117" s="222" t="str">
        <f ca="1">IF(B117="","",IF(ISERROR(MATCH($J117,SorP!$B$1:$B$6230,0)),"",INDIRECT("'SorP'!$A$"&amp;MATCH($J117,SorP!$B$1:$B$6230,0))))</f>
        <v>JP-12</v>
      </c>
      <c r="U117" s="238"/>
      <c r="V117" s="270">
        <f>IF(C117="",NA(),MATCH($B117&amp;$C117,'Smelter Look-up'!$J:$J,0))</f>
        <v>188</v>
      </c>
      <c r="W117" s="271"/>
      <c r="X117" s="271">
        <f t="shared" si="16"/>
        <v>0</v>
      </c>
      <c r="Y117" s="271"/>
      <c r="Z117" s="271"/>
      <c r="AB117" s="273" t="str">
        <f t="shared" si="17"/>
        <v>GoldNihon Material Co., Ltd.</v>
      </c>
    </row>
    <row r="118" spans="1:28" s="272" customFormat="1" ht="102">
      <c r="A118" s="214" t="s">
        <v>759</v>
      </c>
      <c r="B118" s="215" t="s">
        <v>1132</v>
      </c>
      <c r="C118" s="219" t="s">
        <v>1030</v>
      </c>
      <c r="D118" s="278"/>
      <c r="E118" s="215" t="s">
        <v>1100</v>
      </c>
      <c r="F118" s="215" t="s">
        <v>759</v>
      </c>
      <c r="G118" s="215" t="s">
        <v>13459</v>
      </c>
      <c r="H118" s="216">
        <v>0</v>
      </c>
      <c r="I118" s="217" t="s">
        <v>1742</v>
      </c>
      <c r="J118" s="217" t="s">
        <v>15641</v>
      </c>
      <c r="K118" s="268"/>
      <c r="L118" s="268"/>
      <c r="M118" s="268"/>
      <c r="N118" s="268"/>
      <c r="O118" s="268" t="s">
        <v>15653</v>
      </c>
      <c r="P118" s="218"/>
      <c r="Q118" s="269"/>
      <c r="R118" s="215" t="str">
        <f ca="1">IF(ISERROR($V118),"",OFFSET('Smelter Look-up'!$C$4,$V118-4,0)&amp;"")</f>
        <v>Ningxia Orient Tantalum Industry Co., Ltd.</v>
      </c>
      <c r="S118" s="222" t="str">
        <f t="shared" ca="1" si="15"/>
        <v>CN</v>
      </c>
      <c r="T118" s="222" t="str">
        <f ca="1">IF(B118="","",IF(ISERROR(MATCH($J118,SorP!$B$1:$B$6230,0)),"",INDIRECT("'SorP'!$A$"&amp;MATCH($J118,SorP!$B$1:$B$6230,0))))</f>
        <v/>
      </c>
      <c r="U118" s="238"/>
      <c r="V118" s="270">
        <f>IF(C118="",NA(),MATCH($B118&amp;$C118,'Smelter Look-up'!$J:$J,0))</f>
        <v>352</v>
      </c>
      <c r="W118" s="271"/>
      <c r="X118" s="271">
        <f t="shared" si="16"/>
        <v>0</v>
      </c>
      <c r="Y118" s="271"/>
      <c r="Z118" s="271"/>
      <c r="AB118" s="273" t="str">
        <f t="shared" si="17"/>
        <v>TantalumNingxia Orient Tantalum Industry Co., Ltd.</v>
      </c>
    </row>
    <row r="119" spans="1:28" s="272" customFormat="1" ht="63.75">
      <c r="A119" s="214" t="s">
        <v>15394</v>
      </c>
      <c r="B119" s="215" t="s">
        <v>1131</v>
      </c>
      <c r="C119" s="219" t="s">
        <v>15393</v>
      </c>
      <c r="D119" s="278" t="s">
        <v>15393</v>
      </c>
      <c r="E119" s="215" t="s">
        <v>883</v>
      </c>
      <c r="F119" s="215" t="s">
        <v>15394</v>
      </c>
      <c r="G119" s="215" t="s">
        <v>13459</v>
      </c>
      <c r="H119" s="216" t="s">
        <v>16015</v>
      </c>
      <c r="I119" s="217" t="s">
        <v>1588</v>
      </c>
      <c r="J119" s="217" t="s">
        <v>10215</v>
      </c>
      <c r="K119" s="268" t="s">
        <v>16016</v>
      </c>
      <c r="L119" s="268" t="s">
        <v>16017</v>
      </c>
      <c r="M119" s="268"/>
      <c r="N119" s="268"/>
      <c r="O119" s="268" t="s">
        <v>16018</v>
      </c>
      <c r="P119" s="218"/>
      <c r="Q119" s="269"/>
      <c r="R119" s="215" t="str">
        <f ca="1">IF(ISERROR($V119),"",OFFSET('Smelter Look-up'!$C$4,$V119-4,0)&amp;"")</f>
        <v>Novosibirsk Processing Plant Ltd.</v>
      </c>
      <c r="S119" s="222" t="str">
        <f t="shared" ca="1" si="15"/>
        <v>RU</v>
      </c>
      <c r="T119" s="222" t="str">
        <f ca="1">IF(B119="","",IF(ISERROR(MATCH($J119,SorP!$B$1:$B$6230,0)),"",INDIRECT("'SorP'!$A$"&amp;MATCH($J119,SorP!$B$1:$B$6230,0))))</f>
        <v>RU-NVS</v>
      </c>
      <c r="U119" s="238"/>
      <c r="V119" s="270">
        <f>IF(C119="",NA(),MATCH($B119&amp;$C119,'Smelter Look-up'!$J:$J,0))</f>
        <v>467</v>
      </c>
      <c r="W119" s="271"/>
      <c r="X119" s="271">
        <f t="shared" si="16"/>
        <v>0</v>
      </c>
      <c r="Y119" s="271"/>
      <c r="Z119" s="271"/>
      <c r="AB119" s="273" t="str">
        <f t="shared" si="17"/>
        <v>TinNovosibirsk Processing Plant Ltd.</v>
      </c>
    </row>
    <row r="120" spans="1:28" s="272" customFormat="1" ht="76.5">
      <c r="A120" s="214" t="s">
        <v>779</v>
      </c>
      <c r="B120" s="215" t="s">
        <v>1131</v>
      </c>
      <c r="C120" s="219" t="s">
        <v>778</v>
      </c>
      <c r="D120" s="278"/>
      <c r="E120" s="215" t="s">
        <v>888</v>
      </c>
      <c r="F120" s="215" t="s">
        <v>779</v>
      </c>
      <c r="G120" s="215" t="s">
        <v>13459</v>
      </c>
      <c r="H120" s="216">
        <v>0</v>
      </c>
      <c r="I120" s="217" t="s">
        <v>2368</v>
      </c>
      <c r="J120" s="217" t="s">
        <v>11235</v>
      </c>
      <c r="K120" s="268"/>
      <c r="L120" s="268"/>
      <c r="M120" s="268"/>
      <c r="N120" s="268"/>
      <c r="O120" s="268" t="s">
        <v>15664</v>
      </c>
      <c r="P120" s="218"/>
      <c r="Q120" s="269"/>
      <c r="R120" s="215" t="str">
        <f ca="1">IF(ISERROR($V120),"",OFFSET('Smelter Look-up'!$C$4,$V120-4,0)&amp;"")</f>
        <v>O.M. Manufacturing (Thailand) Co., Ltd.</v>
      </c>
      <c r="S120" s="222" t="str">
        <f t="shared" ca="1" si="15"/>
        <v>TH</v>
      </c>
      <c r="T120" s="222" t="str">
        <f ca="1">IF(B120="","",IF(ISERROR(MATCH($J120,SorP!$B$1:$B$6230,0)),"",INDIRECT("'SorP'!$A$"&amp;MATCH($J120,SorP!$B$1:$B$6230,0))))</f>
        <v>TH-20</v>
      </c>
      <c r="U120" s="238"/>
      <c r="V120" s="270">
        <f>IF(C120="",NA(),MATCH($B120&amp;$C120,'Smelter Look-up'!$J:$J,0))</f>
        <v>468</v>
      </c>
      <c r="W120" s="271"/>
      <c r="X120" s="271">
        <f t="shared" si="16"/>
        <v>0</v>
      </c>
      <c r="Y120" s="271"/>
      <c r="Z120" s="271"/>
      <c r="AB120" s="273" t="str">
        <f t="shared" si="17"/>
        <v>TinO.M. Manufacturing (Thailand) Co., Ltd.</v>
      </c>
    </row>
    <row r="121" spans="1:28" s="272" customFormat="1" ht="89.25">
      <c r="A121" s="214" t="s">
        <v>716</v>
      </c>
      <c r="B121" s="215" t="s">
        <v>1130</v>
      </c>
      <c r="C121" s="219" t="s">
        <v>2171</v>
      </c>
      <c r="D121" s="278"/>
      <c r="E121" s="215" t="s">
        <v>1108</v>
      </c>
      <c r="F121" s="215" t="s">
        <v>716</v>
      </c>
      <c r="G121" s="215" t="s">
        <v>13459</v>
      </c>
      <c r="H121" s="216">
        <v>0</v>
      </c>
      <c r="I121" s="217" t="s">
        <v>1643</v>
      </c>
      <c r="J121" s="217" t="s">
        <v>1644</v>
      </c>
      <c r="K121" s="268"/>
      <c r="L121" s="268"/>
      <c r="M121" s="268"/>
      <c r="N121" s="268"/>
      <c r="O121" s="268" t="s">
        <v>15644</v>
      </c>
      <c r="P121" s="218"/>
      <c r="Q121" s="269"/>
      <c r="R121" s="215" t="str">
        <f ca="1">IF(ISERROR($V121),"",OFFSET('Smelter Look-up'!$C$4,$V121-4,0)&amp;"")</f>
        <v>Ohura Precious Metal Industry Co., Ltd.</v>
      </c>
      <c r="S121" s="222" t="str">
        <f t="shared" ca="1" si="15"/>
        <v>JP</v>
      </c>
      <c r="T121" s="222" t="str">
        <f ca="1">IF(B121="","",IF(ISERROR(MATCH($J121,SorP!$B$1:$B$6230,0)),"",INDIRECT("'SorP'!$A$"&amp;MATCH($J121,SorP!$B$1:$B$6230,0))))</f>
        <v>JP-29</v>
      </c>
      <c r="U121" s="238"/>
      <c r="V121" s="270">
        <f>IF(C121="",NA(),MATCH($B121&amp;$C121,'Smelter Look-up'!$J:$J,0))</f>
        <v>193</v>
      </c>
      <c r="W121" s="271"/>
      <c r="X121" s="271">
        <f t="shared" si="16"/>
        <v>0</v>
      </c>
      <c r="Y121" s="271"/>
      <c r="Z121" s="271"/>
      <c r="AB121" s="273" t="str">
        <f t="shared" si="17"/>
        <v>GoldOhura Precious Metal Industry Co., Ltd.</v>
      </c>
    </row>
    <row r="122" spans="1:28" s="272" customFormat="1" ht="153">
      <c r="A122" s="214" t="s">
        <v>717</v>
      </c>
      <c r="B122" s="215" t="s">
        <v>1130</v>
      </c>
      <c r="C122" s="219" t="s">
        <v>2276</v>
      </c>
      <c r="D122" s="278"/>
      <c r="E122" s="215" t="s">
        <v>883</v>
      </c>
      <c r="F122" s="215" t="s">
        <v>717</v>
      </c>
      <c r="G122" s="215" t="s">
        <v>13459</v>
      </c>
      <c r="H122" s="216">
        <v>0</v>
      </c>
      <c r="I122" s="217" t="s">
        <v>1645</v>
      </c>
      <c r="J122" s="217" t="s">
        <v>10245</v>
      </c>
      <c r="K122" s="268"/>
      <c r="L122" s="268"/>
      <c r="M122" s="268"/>
      <c r="N122" s="268"/>
      <c r="O122" s="268" t="s">
        <v>15657</v>
      </c>
      <c r="P122" s="218"/>
      <c r="Q122" s="269"/>
      <c r="R122" s="215" t="str">
        <f ca="1">IF(ISERROR($V122),"",OFFSET('Smelter Look-up'!$C$4,$V122-4,0)&amp;"")</f>
        <v>OJSC "The Gulidov Krasnoyarsk Non-Ferrous Metals Plant" (OJSC Krastsvetmet)</v>
      </c>
      <c r="S122" s="222" t="str">
        <f t="shared" ca="1" si="15"/>
        <v>RU</v>
      </c>
      <c r="T122" s="222" t="str">
        <f ca="1">IF(B122="","",IF(ISERROR(MATCH($J122,SorP!$B$1:$B$6230,0)),"",INDIRECT("'SorP'!$A$"&amp;MATCH($J122,SorP!$B$1:$B$6230,0))))</f>
        <v>RU-KYA</v>
      </c>
      <c r="U122" s="238"/>
      <c r="V122" s="270">
        <f>IF(C122="",NA(),MATCH($B122&amp;$C122,'Smelter Look-up'!$J:$J,0))</f>
        <v>194</v>
      </c>
      <c r="W122" s="271"/>
      <c r="X122" s="271">
        <f t="shared" si="16"/>
        <v>0</v>
      </c>
      <c r="Y122" s="271"/>
      <c r="Z122" s="271"/>
      <c r="AB122" s="273" t="str">
        <f t="shared" si="17"/>
        <v>GoldOJSC "The Gulidov Krasnoyarsk Non-Ferrous Metals Plant" (OJSC Krastsvetmet)</v>
      </c>
    </row>
    <row r="123" spans="1:28" s="272" customFormat="1" ht="63.75">
      <c r="A123" s="214" t="s">
        <v>780</v>
      </c>
      <c r="B123" s="215" t="s">
        <v>1131</v>
      </c>
      <c r="C123" s="219" t="s">
        <v>14029</v>
      </c>
      <c r="D123" s="278"/>
      <c r="E123" s="215" t="s">
        <v>2461</v>
      </c>
      <c r="F123" s="215" t="s">
        <v>780</v>
      </c>
      <c r="G123" s="215" t="s">
        <v>13459</v>
      </c>
      <c r="H123" s="216">
        <v>0</v>
      </c>
      <c r="I123" s="217" t="s">
        <v>1782</v>
      </c>
      <c r="J123" s="217" t="s">
        <v>1782</v>
      </c>
      <c r="K123" s="268"/>
      <c r="L123" s="268"/>
      <c r="M123" s="268"/>
      <c r="N123" s="268"/>
      <c r="O123" s="215" t="s">
        <v>2461</v>
      </c>
      <c r="P123" s="218"/>
      <c r="Q123" s="269"/>
      <c r="R123" s="215" t="str">
        <f ca="1">IF(ISERROR($V123),"",OFFSET('Smelter Look-up'!$C$4,$V123-4,0)&amp;"")</f>
        <v>Operaciones Metalurgicas S.A.</v>
      </c>
      <c r="S123" s="222" t="str">
        <f t="shared" ca="1" si="15"/>
        <v>BO</v>
      </c>
      <c r="T123" s="222" t="str">
        <f ca="1">IF(B123="","",IF(ISERROR(MATCH($J123,SorP!$B$1:$B$6230,0)),"",INDIRECT("'SorP'!$A$"&amp;MATCH($J123,SorP!$B$1:$B$6230,0))))</f>
        <v>BO-O</v>
      </c>
      <c r="U123" s="238"/>
      <c r="V123" s="270">
        <f>IF(C123="",NA(),MATCH($B123&amp;$C123,'Smelter Look-up'!$J:$J,0))</f>
        <v>471</v>
      </c>
      <c r="W123" s="271"/>
      <c r="X123" s="271">
        <f t="shared" si="16"/>
        <v>0</v>
      </c>
      <c r="Y123" s="271"/>
      <c r="Z123" s="271"/>
      <c r="AB123" s="273" t="str">
        <f t="shared" si="17"/>
        <v>TinOperaciones Metalurgicas S.A.</v>
      </c>
    </row>
    <row r="124" spans="1:28" s="272" customFormat="1" ht="25.5">
      <c r="A124" s="214" t="s">
        <v>718</v>
      </c>
      <c r="B124" s="215" t="s">
        <v>1130</v>
      </c>
      <c r="C124" s="219" t="s">
        <v>2339</v>
      </c>
      <c r="D124" s="278"/>
      <c r="E124" s="215" t="s">
        <v>1098</v>
      </c>
      <c r="F124" s="215" t="s">
        <v>718</v>
      </c>
      <c r="G124" s="215" t="s">
        <v>13459</v>
      </c>
      <c r="H124" s="216">
        <v>0</v>
      </c>
      <c r="I124" s="217" t="s">
        <v>1647</v>
      </c>
      <c r="J124" s="217" t="s">
        <v>1556</v>
      </c>
      <c r="K124" s="268"/>
      <c r="L124" s="268"/>
      <c r="M124" s="268"/>
      <c r="N124" s="268"/>
      <c r="O124" s="268" t="s">
        <v>15648</v>
      </c>
      <c r="P124" s="218"/>
      <c r="Q124" s="269"/>
      <c r="R124" s="215" t="str">
        <f ca="1">IF(ISERROR($V124),"",OFFSET('Smelter Look-up'!$C$4,$V124-4,0)&amp;"")</f>
        <v>PAMP S.A.</v>
      </c>
      <c r="S124" s="222" t="str">
        <f t="shared" ca="1" si="15"/>
        <v>CH</v>
      </c>
      <c r="T124" s="222" t="str">
        <f ca="1">IF(B124="","",IF(ISERROR(MATCH($J124,SorP!$B$1:$B$6230,0)),"",INDIRECT("'SorP'!$A$"&amp;MATCH($J124,SorP!$B$1:$B$6230,0))))</f>
        <v>CH-TI</v>
      </c>
      <c r="U124" s="238"/>
      <c r="V124" s="270">
        <f>IF(C124="",NA(),MATCH($B124&amp;$C124,'Smelter Look-up'!$J:$J,0))</f>
        <v>197</v>
      </c>
      <c r="W124" s="271"/>
      <c r="X124" s="271">
        <f t="shared" si="16"/>
        <v>0</v>
      </c>
      <c r="Y124" s="271"/>
      <c r="Z124" s="271"/>
      <c r="AB124" s="273" t="str">
        <f t="shared" si="17"/>
        <v>GoldPAMP S.A.</v>
      </c>
    </row>
    <row r="125" spans="1:28" s="272" customFormat="1" ht="89.25">
      <c r="A125" s="214" t="s">
        <v>719</v>
      </c>
      <c r="B125" s="215" t="s">
        <v>1130</v>
      </c>
      <c r="C125" s="219" t="s">
        <v>2172</v>
      </c>
      <c r="D125" s="278"/>
      <c r="E125" s="215" t="s">
        <v>1100</v>
      </c>
      <c r="F125" s="215" t="s">
        <v>719</v>
      </c>
      <c r="G125" s="215" t="s">
        <v>13459</v>
      </c>
      <c r="H125" s="216" t="s">
        <v>15751</v>
      </c>
      <c r="I125" s="217" t="s">
        <v>2509</v>
      </c>
      <c r="J125" s="217" t="s">
        <v>13843</v>
      </c>
      <c r="K125" s="268" t="s">
        <v>15752</v>
      </c>
      <c r="L125" s="268" t="s">
        <v>15753</v>
      </c>
      <c r="M125" s="268"/>
      <c r="N125" s="268"/>
      <c r="O125" s="268" t="s">
        <v>15754</v>
      </c>
      <c r="P125" s="218"/>
      <c r="Q125" s="269"/>
      <c r="R125" s="215" t="str">
        <f ca="1">IF(ISERROR($V125),"",OFFSET('Smelter Look-up'!$C$4,$V125-4,0)&amp;"")</f>
        <v>Penglai Penggang Gold Industry Co., Ltd.</v>
      </c>
      <c r="S125" s="222" t="str">
        <f t="shared" ca="1" si="15"/>
        <v>CN</v>
      </c>
      <c r="T125" s="222" t="str">
        <f ca="1">IF(B125="","",IF(ISERROR(MATCH($J125,SorP!$B$1:$B$6230,0)),"",INDIRECT("'SorP'!$A$"&amp;MATCH($J125,SorP!$B$1:$B$6230,0))))</f>
        <v>CN-SD</v>
      </c>
      <c r="U125" s="238"/>
      <c r="V125" s="270">
        <f>IF(C125="",NA(),MATCH($B125&amp;$C125,'Smelter Look-up'!$J:$J,0))</f>
        <v>200</v>
      </c>
      <c r="W125" s="271"/>
      <c r="X125" s="271">
        <f t="shared" si="16"/>
        <v>0</v>
      </c>
      <c r="Y125" s="271"/>
      <c r="Z125" s="271"/>
      <c r="AB125" s="273" t="str">
        <f t="shared" si="17"/>
        <v>GoldPenglai Penggang Gold Industry Co., Ltd.</v>
      </c>
    </row>
    <row r="126" spans="1:28" s="272" customFormat="1" ht="76.5">
      <c r="A126" s="214" t="s">
        <v>720</v>
      </c>
      <c r="B126" s="215" t="s">
        <v>1130</v>
      </c>
      <c r="C126" s="219" t="s">
        <v>912</v>
      </c>
      <c r="D126" s="278"/>
      <c r="E126" s="215" t="s">
        <v>883</v>
      </c>
      <c r="F126" s="215" t="s">
        <v>720</v>
      </c>
      <c r="G126" s="215" t="s">
        <v>13459</v>
      </c>
      <c r="H126" s="216">
        <v>0</v>
      </c>
      <c r="I126" s="217" t="s">
        <v>1648</v>
      </c>
      <c r="J126" s="217" t="s">
        <v>10105</v>
      </c>
      <c r="K126" s="268"/>
      <c r="L126" s="268"/>
      <c r="M126" s="268"/>
      <c r="N126" s="268"/>
      <c r="O126" s="268" t="s">
        <v>15657</v>
      </c>
      <c r="P126" s="218"/>
      <c r="Q126" s="269"/>
      <c r="R126" s="215" t="str">
        <f ca="1">IF(ISERROR($V126),"",OFFSET('Smelter Look-up'!$C$4,$V126-4,0)&amp;"")</f>
        <v>Prioksky Plant of Non-Ferrous Metals</v>
      </c>
      <c r="S126" s="222" t="str">
        <f t="shared" ca="1" si="15"/>
        <v>RU</v>
      </c>
      <c r="T126" s="222" t="str">
        <f ca="1">IF(B126="","",IF(ISERROR(MATCH($J126,SorP!$B$1:$B$6230,0)),"",INDIRECT("'SorP'!$A$"&amp;MATCH($J126,SorP!$B$1:$B$6230,0))))</f>
        <v>RU-RYA</v>
      </c>
      <c r="U126" s="238"/>
      <c r="V126" s="270">
        <f>IF(C126="",NA(),MATCH($B126&amp;$C126,'Smelter Look-up'!$J:$J,0))</f>
        <v>204</v>
      </c>
      <c r="W126" s="271"/>
      <c r="X126" s="271">
        <f t="shared" si="16"/>
        <v>0</v>
      </c>
      <c r="Y126" s="271"/>
      <c r="Z126" s="271"/>
      <c r="AB126" s="273" t="str">
        <f t="shared" si="17"/>
        <v>GoldPrioksky Plant of Non-Ferrous Metals</v>
      </c>
    </row>
    <row r="127" spans="1:28" s="272" customFormat="1" ht="76.5">
      <c r="A127" s="214" t="s">
        <v>721</v>
      </c>
      <c r="B127" s="215" t="s">
        <v>1130</v>
      </c>
      <c r="C127" s="219" t="s">
        <v>1232</v>
      </c>
      <c r="D127" s="278"/>
      <c r="E127" s="215" t="s">
        <v>1105</v>
      </c>
      <c r="F127" s="215" t="s">
        <v>721</v>
      </c>
      <c r="G127" s="215" t="s">
        <v>13459</v>
      </c>
      <c r="H127" s="216">
        <v>0</v>
      </c>
      <c r="I127" s="217" t="s">
        <v>1649</v>
      </c>
      <c r="J127" s="217" t="s">
        <v>6073</v>
      </c>
      <c r="K127" s="268"/>
      <c r="L127" s="268"/>
      <c r="M127" s="268"/>
      <c r="N127" s="268"/>
      <c r="O127" s="268" t="s">
        <v>15655</v>
      </c>
      <c r="P127" s="218"/>
      <c r="Q127" s="269"/>
      <c r="R127" s="215" t="str">
        <f ca="1">IF(ISERROR($V127),"",OFFSET('Smelter Look-up'!$C$4,$V127-4,0)&amp;"")</f>
        <v>PT Aneka Tambang (Persero) Tbk</v>
      </c>
      <c r="S127" s="222" t="str">
        <f t="shared" ca="1" si="15"/>
        <v>ID</v>
      </c>
      <c r="T127" s="222" t="str">
        <f ca="1">IF(B127="","",IF(ISERROR(MATCH($J127,SorP!$B$1:$B$6230,0)),"",INDIRECT("'SorP'!$A$"&amp;MATCH($J127,SorP!$B$1:$B$6230,0))))</f>
        <v>ID-JK</v>
      </c>
      <c r="U127" s="238"/>
      <c r="V127" s="270">
        <f>IF(C127="",NA(),MATCH($B127&amp;$C127,'Smelter Look-up'!$J:$J,0))</f>
        <v>206</v>
      </c>
      <c r="W127" s="271"/>
      <c r="X127" s="271">
        <f t="shared" si="16"/>
        <v>0</v>
      </c>
      <c r="Y127" s="271"/>
      <c r="Z127" s="271"/>
      <c r="AB127" s="273" t="str">
        <f t="shared" si="17"/>
        <v>GoldPT Aneka Tambang (Persero) Tbk</v>
      </c>
    </row>
    <row r="128" spans="1:28" s="272" customFormat="1" ht="63.75">
      <c r="A128" s="214" t="s">
        <v>781</v>
      </c>
      <c r="B128" s="215" t="s">
        <v>1131</v>
      </c>
      <c r="C128" s="219" t="s">
        <v>844</v>
      </c>
      <c r="D128" s="278"/>
      <c r="E128" s="215" t="s">
        <v>1105</v>
      </c>
      <c r="F128" s="215" t="s">
        <v>781</v>
      </c>
      <c r="G128" s="215" t="s">
        <v>13459</v>
      </c>
      <c r="H128" s="216">
        <v>0</v>
      </c>
      <c r="I128" s="217" t="s">
        <v>1780</v>
      </c>
      <c r="J128" s="217" t="s">
        <v>13066</v>
      </c>
      <c r="K128" s="268"/>
      <c r="L128" s="268"/>
      <c r="M128" s="268"/>
      <c r="N128" s="268"/>
      <c r="O128" s="268" t="s">
        <v>15655</v>
      </c>
      <c r="P128" s="218"/>
      <c r="Q128" s="269"/>
      <c r="R128" s="215" t="str">
        <f ca="1">IF(ISERROR($V128),"",OFFSET('Smelter Look-up'!$C$4,$V128-4,0)&amp;"")</f>
        <v>PT Artha Cipta Langgeng</v>
      </c>
      <c r="S128" s="222" t="str">
        <f t="shared" ca="1" si="15"/>
        <v>ID</v>
      </c>
      <c r="T128" s="222" t="str">
        <f ca="1">IF(B128="","",IF(ISERROR(MATCH($J128,SorP!$B$1:$B$6230,0)),"",INDIRECT("'SorP'!$A$"&amp;MATCH($J128,SorP!$B$1:$B$6230,0))))</f>
        <v>ID-BB</v>
      </c>
      <c r="U128" s="238"/>
      <c r="V128" s="270">
        <f>IF(C128="",NA(),MATCH($B128&amp;$C128,'Smelter Look-up'!$J:$J,0))</f>
        <v>476</v>
      </c>
      <c r="W128" s="271"/>
      <c r="X128" s="271">
        <f t="shared" si="16"/>
        <v>0</v>
      </c>
      <c r="Y128" s="271"/>
      <c r="Z128" s="271"/>
      <c r="AB128" s="273" t="str">
        <f t="shared" si="17"/>
        <v>TinPT Artha Cipta Langgeng</v>
      </c>
    </row>
    <row r="129" spans="1:28" s="272" customFormat="1" ht="51">
      <c r="A129" s="214" t="s">
        <v>15974</v>
      </c>
      <c r="B129" s="215" t="s">
        <v>1131</v>
      </c>
      <c r="C129" s="219" t="s">
        <v>15975</v>
      </c>
      <c r="D129" s="278"/>
      <c r="E129" s="215" t="s">
        <v>1105</v>
      </c>
      <c r="F129" s="215" t="s">
        <v>15974</v>
      </c>
      <c r="G129" s="215" t="s">
        <v>13459</v>
      </c>
      <c r="H129" s="216">
        <v>0</v>
      </c>
      <c r="I129" s="217" t="s">
        <v>15976</v>
      </c>
      <c r="J129" s="217" t="s">
        <v>13066</v>
      </c>
      <c r="K129" s="268"/>
      <c r="L129" s="268"/>
      <c r="M129" s="268"/>
      <c r="N129" s="268"/>
      <c r="O129" s="268" t="s">
        <v>15655</v>
      </c>
      <c r="P129" s="218"/>
      <c r="Q129" s="269"/>
      <c r="R129" s="215" t="str">
        <f ca="1">IF(ISERROR($V129),"",OFFSET('Smelter Look-up'!$C$4,$V129-4,0)&amp;"")</f>
        <v/>
      </c>
      <c r="S129" s="222" t="str">
        <f t="shared" ca="1" si="15"/>
        <v>ID</v>
      </c>
      <c r="T129" s="222" t="str">
        <f ca="1">IF(B129="","",IF(ISERROR(MATCH($J129,SorP!$B$1:$B$6230,0)),"",INDIRECT("'SorP'!$A$"&amp;MATCH($J129,SorP!$B$1:$B$6230,0))))</f>
        <v>ID-BB</v>
      </c>
      <c r="U129" s="238"/>
      <c r="V129" s="270" t="e">
        <f>IF(C129="",NA(),MATCH($B129&amp;$C129,'Smelter Look-up'!$J:$J,0))</f>
        <v>#N/A</v>
      </c>
      <c r="W129" s="271"/>
      <c r="X129" s="271">
        <f t="shared" si="16"/>
        <v>0</v>
      </c>
      <c r="Y129" s="271"/>
      <c r="Z129" s="271"/>
      <c r="AB129" s="273" t="str">
        <f t="shared" si="17"/>
        <v>TinPT Babel Inti Perkasa</v>
      </c>
    </row>
    <row r="130" spans="1:28" s="272" customFormat="1" ht="63.75">
      <c r="A130" s="214" t="s">
        <v>15396</v>
      </c>
      <c r="B130" s="215" t="s">
        <v>1131</v>
      </c>
      <c r="C130" s="219" t="s">
        <v>15395</v>
      </c>
      <c r="D130" s="278"/>
      <c r="E130" s="215" t="s">
        <v>1105</v>
      </c>
      <c r="F130" s="215" t="s">
        <v>15396</v>
      </c>
      <c r="G130" s="215" t="s">
        <v>13459</v>
      </c>
      <c r="H130" s="216">
        <v>0</v>
      </c>
      <c r="I130" s="217" t="s">
        <v>15441</v>
      </c>
      <c r="J130" s="217" t="s">
        <v>13066</v>
      </c>
      <c r="K130" s="268"/>
      <c r="L130" s="268"/>
      <c r="M130" s="268"/>
      <c r="N130" s="268"/>
      <c r="O130" s="215" t="s">
        <v>1105</v>
      </c>
      <c r="P130" s="218"/>
      <c r="Q130" s="269"/>
      <c r="R130" s="215" t="str">
        <f ca="1">IF(ISERROR($V130),"",OFFSET('Smelter Look-up'!$C$4,$V130-4,0)&amp;"")</f>
        <v>PT Babel Surya Alam Lestari</v>
      </c>
      <c r="S130" s="222" t="str">
        <f t="shared" ca="1" si="15"/>
        <v>ID</v>
      </c>
      <c r="T130" s="222" t="str">
        <f ca="1">IF(B130="","",IF(ISERROR(MATCH($J130,SorP!$B$1:$B$6230,0)),"",INDIRECT("'SorP'!$A$"&amp;MATCH($J130,SorP!$B$1:$B$6230,0))))</f>
        <v>ID-BB</v>
      </c>
      <c r="U130" s="238"/>
      <c r="V130" s="270">
        <f>IF(C130="",NA(),MATCH($B130&amp;$C130,'Smelter Look-up'!$J:$J,0))</f>
        <v>478</v>
      </c>
      <c r="W130" s="271"/>
      <c r="X130" s="271">
        <f t="shared" si="16"/>
        <v>0</v>
      </c>
      <c r="Y130" s="271"/>
      <c r="Z130" s="271"/>
      <c r="AB130" s="273" t="str">
        <f t="shared" si="17"/>
        <v>TinPT Babel Surya Alam Lestari</v>
      </c>
    </row>
    <row r="131" spans="1:28" s="272" customFormat="1" ht="51">
      <c r="A131" s="214" t="s">
        <v>15977</v>
      </c>
      <c r="B131" s="215" t="s">
        <v>1131</v>
      </c>
      <c r="C131" s="219" t="s">
        <v>15978</v>
      </c>
      <c r="D131" s="278"/>
      <c r="E131" s="215" t="s">
        <v>1105</v>
      </c>
      <c r="F131" s="215" t="s">
        <v>15977</v>
      </c>
      <c r="G131" s="215" t="s">
        <v>13459</v>
      </c>
      <c r="H131" s="216">
        <v>0</v>
      </c>
      <c r="I131" s="217" t="s">
        <v>1780</v>
      </c>
      <c r="J131" s="217" t="s">
        <v>13066</v>
      </c>
      <c r="K131" s="268"/>
      <c r="L131" s="268"/>
      <c r="M131" s="268"/>
      <c r="N131" s="268"/>
      <c r="O131" s="268" t="s">
        <v>15655</v>
      </c>
      <c r="P131" s="218"/>
      <c r="Q131" s="269"/>
      <c r="R131" s="215" t="str">
        <f ca="1">IF(ISERROR($V131),"",OFFSET('Smelter Look-up'!$C$4,$V131-4,0)&amp;"")</f>
        <v/>
      </c>
      <c r="S131" s="222" t="str">
        <f t="shared" ca="1" si="15"/>
        <v>ID</v>
      </c>
      <c r="T131" s="222" t="str">
        <f ca="1">IF(B131="","",IF(ISERROR(MATCH($J131,SorP!$B$1:$B$6230,0)),"",INDIRECT("'SorP'!$A$"&amp;MATCH($J131,SorP!$B$1:$B$6230,0))))</f>
        <v>ID-BB</v>
      </c>
      <c r="U131" s="238"/>
      <c r="V131" s="270" t="e">
        <f>IF(C131="",NA(),MATCH($B131&amp;$C131,'Smelter Look-up'!$J:$J,0))</f>
        <v>#N/A</v>
      </c>
      <c r="W131" s="271"/>
      <c r="X131" s="271">
        <f t="shared" si="16"/>
        <v>0</v>
      </c>
      <c r="Y131" s="271"/>
      <c r="Z131" s="271"/>
      <c r="AB131" s="273" t="str">
        <f t="shared" si="17"/>
        <v>TinPT Bangka Tin Industry</v>
      </c>
    </row>
    <row r="132" spans="1:28" s="272" customFormat="1" ht="63.75">
      <c r="A132" s="214" t="s">
        <v>15979</v>
      </c>
      <c r="B132" s="215" t="s">
        <v>1131</v>
      </c>
      <c r="C132" s="219" t="s">
        <v>15980</v>
      </c>
      <c r="D132" s="278"/>
      <c r="E132" s="215" t="s">
        <v>1105</v>
      </c>
      <c r="F132" s="215" t="s">
        <v>15979</v>
      </c>
      <c r="G132" s="215" t="s">
        <v>13459</v>
      </c>
      <c r="H132" s="216">
        <v>0</v>
      </c>
      <c r="I132" s="217" t="s">
        <v>15981</v>
      </c>
      <c r="J132" s="217" t="s">
        <v>13066</v>
      </c>
      <c r="K132" s="268"/>
      <c r="L132" s="268"/>
      <c r="M132" s="268"/>
      <c r="N132" s="268"/>
      <c r="O132" s="268" t="s">
        <v>15655</v>
      </c>
      <c r="P132" s="218"/>
      <c r="Q132" s="269"/>
      <c r="R132" s="215" t="str">
        <f ca="1">IF(ISERROR($V132),"",OFFSET('Smelter Look-up'!$C$4,$V132-4,0)&amp;"")</f>
        <v/>
      </c>
      <c r="S132" s="222" t="str">
        <f t="shared" ref="S132" ca="1" si="18">IF(B132="","",IF(ISERROR(MATCH($E132,CL,0)),"Unknown",INDIRECT("'C'!$A$"&amp;MATCH($E132,CL,0)+1)))</f>
        <v>ID</v>
      </c>
      <c r="T132" s="222" t="str">
        <f ca="1">IF(B132="","",IF(ISERROR(MATCH($J132,SorP!$B$1:$B$6230,0)),"",INDIRECT("'SorP'!$A$"&amp;MATCH($J132,SorP!$B$1:$B$6230,0))))</f>
        <v>ID-BB</v>
      </c>
      <c r="U132" s="238"/>
      <c r="V132" s="270" t="e">
        <f>IF(C132="",NA(),MATCH($B132&amp;$C132,'Smelter Look-up'!$J:$J,0))</f>
        <v>#N/A</v>
      </c>
      <c r="W132" s="271"/>
      <c r="X132" s="271">
        <f t="shared" ref="X132" si="19">IF(AND(C132="Smelter not listed",OR(LEN(D132)=0,LEN(E132)=0)),1,0)</f>
        <v>0</v>
      </c>
      <c r="Y132" s="271"/>
      <c r="Z132" s="271"/>
      <c r="AB132" s="273" t="str">
        <f t="shared" ref="AB132" si="20">B132&amp;C132</f>
        <v>TinPT Belitung Industri Sejahtera</v>
      </c>
    </row>
    <row r="133" spans="1:28" s="272" customFormat="1" ht="38.25">
      <c r="A133" s="214" t="s">
        <v>15982</v>
      </c>
      <c r="B133" s="215" t="s">
        <v>1131</v>
      </c>
      <c r="C133" s="219" t="s">
        <v>15983</v>
      </c>
      <c r="D133" s="278"/>
      <c r="E133" s="215" t="s">
        <v>1105</v>
      </c>
      <c r="F133" s="215" t="s">
        <v>15982</v>
      </c>
      <c r="G133" s="215" t="s">
        <v>13459</v>
      </c>
      <c r="H133" s="216">
        <v>0</v>
      </c>
      <c r="I133" s="217" t="s">
        <v>15438</v>
      </c>
      <c r="J133" s="217" t="s">
        <v>13066</v>
      </c>
      <c r="K133" s="268"/>
      <c r="L133" s="268"/>
      <c r="M133" s="268"/>
      <c r="N133" s="268"/>
      <c r="O133" s="268" t="s">
        <v>15655</v>
      </c>
      <c r="P133" s="218"/>
      <c r="Q133" s="269"/>
      <c r="R133" s="215" t="str">
        <f ca="1">IF(ISERROR($V133),"",OFFSET('Smelter Look-up'!$C$4,$V133-4,0)&amp;"")</f>
        <v/>
      </c>
      <c r="S133" s="222" t="str">
        <f t="shared" ref="S133:S164" ca="1" si="21">IF(B133="","",IF(ISERROR(MATCH($E133,CL,0)),"Unknown",INDIRECT("'C'!$A$"&amp;MATCH($E133,CL,0)+1)))</f>
        <v>ID</v>
      </c>
      <c r="T133" s="222" t="str">
        <f ca="1">IF(B133="","",IF(ISERROR(MATCH($J133,SorP!$B$1:$B$6230,0)),"",INDIRECT("'SorP'!$A$"&amp;MATCH($J133,SorP!$B$1:$B$6230,0))))</f>
        <v>ID-BB</v>
      </c>
      <c r="U133" s="238"/>
      <c r="V133" s="270" t="e">
        <f>IF(C133="",NA(),MATCH($B133&amp;$C133,'Smelter Look-up'!$J:$J,0))</f>
        <v>#N/A</v>
      </c>
      <c r="W133" s="271"/>
      <c r="X133" s="271">
        <f t="shared" ref="X133:X164" si="22">IF(AND(C133="Smelter not listed",OR(LEN(D133)=0,LEN(E133)=0)),1,0)</f>
        <v>0</v>
      </c>
      <c r="Y133" s="271"/>
      <c r="Z133" s="271"/>
      <c r="AB133" s="273" t="str">
        <f t="shared" ref="AB133:AB164" si="23">B133&amp;C133</f>
        <v>TinPT Bukit Timah</v>
      </c>
    </row>
    <row r="134" spans="1:28" s="272" customFormat="1" ht="38.25">
      <c r="A134" s="214" t="s">
        <v>15984</v>
      </c>
      <c r="B134" s="215" t="s">
        <v>1131</v>
      </c>
      <c r="C134" s="219" t="s">
        <v>15985</v>
      </c>
      <c r="D134" s="278"/>
      <c r="E134" s="215" t="s">
        <v>1105</v>
      </c>
      <c r="F134" s="215" t="s">
        <v>15984</v>
      </c>
      <c r="G134" s="215" t="s">
        <v>13459</v>
      </c>
      <c r="H134" s="216">
        <v>0</v>
      </c>
      <c r="I134" s="217" t="s">
        <v>15438</v>
      </c>
      <c r="J134" s="217" t="s">
        <v>13066</v>
      </c>
      <c r="K134" s="268"/>
      <c r="L134" s="268"/>
      <c r="M134" s="268"/>
      <c r="N134" s="268"/>
      <c r="O134" s="268" t="s">
        <v>15655</v>
      </c>
      <c r="P134" s="218"/>
      <c r="Q134" s="269"/>
      <c r="R134" s="215" t="str">
        <f ca="1">IF(ISERROR($V134),"",OFFSET('Smelter Look-up'!$C$4,$V134-4,0)&amp;"")</f>
        <v/>
      </c>
      <c r="S134" s="222" t="str">
        <f t="shared" ca="1" si="21"/>
        <v>ID</v>
      </c>
      <c r="T134" s="222" t="str">
        <f ca="1">IF(B134="","",IF(ISERROR(MATCH($J134,SorP!$B$1:$B$6230,0)),"",INDIRECT("'SorP'!$A$"&amp;MATCH($J134,SorP!$B$1:$B$6230,0))))</f>
        <v>ID-BB</v>
      </c>
      <c r="U134" s="238"/>
      <c r="V134" s="270" t="e">
        <f>IF(C134="",NA(),MATCH($B134&amp;$C134,'Smelter Look-up'!$J:$J,0))</f>
        <v>#N/A</v>
      </c>
      <c r="W134" s="271"/>
      <c r="X134" s="271">
        <f t="shared" si="22"/>
        <v>0</v>
      </c>
      <c r="Y134" s="271"/>
      <c r="Z134" s="271"/>
      <c r="AB134" s="273" t="str">
        <f t="shared" si="23"/>
        <v>TinPT DS Jaya Abadi</v>
      </c>
    </row>
    <row r="135" spans="1:28" s="272" customFormat="1" ht="51">
      <c r="A135" s="214" t="s">
        <v>15986</v>
      </c>
      <c r="B135" s="215" t="s">
        <v>1131</v>
      </c>
      <c r="C135" s="219" t="s">
        <v>15987</v>
      </c>
      <c r="D135" s="278"/>
      <c r="E135" s="215" t="s">
        <v>1105</v>
      </c>
      <c r="F135" s="215" t="s">
        <v>15986</v>
      </c>
      <c r="G135" s="215" t="s">
        <v>13459</v>
      </c>
      <c r="H135" s="216">
        <v>0</v>
      </c>
      <c r="I135" s="217" t="s">
        <v>15988</v>
      </c>
      <c r="J135" s="217" t="s">
        <v>1804</v>
      </c>
      <c r="K135" s="268"/>
      <c r="L135" s="268"/>
      <c r="M135" s="268"/>
      <c r="N135" s="268"/>
      <c r="O135" s="268" t="s">
        <v>15655</v>
      </c>
      <c r="P135" s="218"/>
      <c r="Q135" s="269"/>
      <c r="R135" s="215" t="str">
        <f ca="1">IF(ISERROR($V135),"",OFFSET('Smelter Look-up'!$C$4,$V135-4,0)&amp;"")</f>
        <v/>
      </c>
      <c r="S135" s="222" t="str">
        <f t="shared" ca="1" si="21"/>
        <v>ID</v>
      </c>
      <c r="T135" s="222" t="str">
        <f ca="1">IF(B135="","",IF(ISERROR(MATCH($J135,SorP!$B$1:$B$6230,0)),"",INDIRECT("'SorP'!$A$"&amp;MATCH($J135,SorP!$B$1:$B$6230,0))))</f>
        <v>ID-KR</v>
      </c>
      <c r="U135" s="238"/>
      <c r="V135" s="270" t="e">
        <f>IF(C135="",NA(),MATCH($B135&amp;$C135,'Smelter Look-up'!$J:$J,0))</f>
        <v>#N/A</v>
      </c>
      <c r="W135" s="271"/>
      <c r="X135" s="271">
        <f t="shared" si="22"/>
        <v>0</v>
      </c>
      <c r="Y135" s="271"/>
      <c r="Z135" s="271"/>
      <c r="AB135" s="273" t="str">
        <f t="shared" si="23"/>
        <v>TinPT Eunindo Usaha Mandiri</v>
      </c>
    </row>
    <row r="136" spans="1:28" s="272" customFormat="1" ht="51">
      <c r="A136" s="214" t="s">
        <v>782</v>
      </c>
      <c r="B136" s="215" t="s">
        <v>1131</v>
      </c>
      <c r="C136" s="219" t="s">
        <v>627</v>
      </c>
      <c r="D136" s="278"/>
      <c r="E136" s="215" t="s">
        <v>1105</v>
      </c>
      <c r="F136" s="215" t="s">
        <v>782</v>
      </c>
      <c r="G136" s="215" t="s">
        <v>13459</v>
      </c>
      <c r="H136" s="216">
        <v>0</v>
      </c>
      <c r="I136" s="217" t="s">
        <v>1780</v>
      </c>
      <c r="J136" s="217" t="s">
        <v>13066</v>
      </c>
      <c r="K136" s="268"/>
      <c r="L136" s="268"/>
      <c r="M136" s="268"/>
      <c r="N136" s="268"/>
      <c r="O136" s="215" t="s">
        <v>1105</v>
      </c>
      <c r="P136" s="218"/>
      <c r="Q136" s="269"/>
      <c r="R136" s="215" t="str">
        <f ca="1">IF(ISERROR($V136),"",OFFSET('Smelter Look-up'!$C$4,$V136-4,0)&amp;"")</f>
        <v>PT Mitra Stania Prima</v>
      </c>
      <c r="S136" s="222" t="str">
        <f t="shared" ca="1" si="21"/>
        <v>ID</v>
      </c>
      <c r="T136" s="222" t="str">
        <f ca="1">IF(B136="","",IF(ISERROR(MATCH($J136,SorP!$B$1:$B$6230,0)),"",INDIRECT("'SorP'!$A$"&amp;MATCH($J136,SorP!$B$1:$B$6230,0))))</f>
        <v>ID-BB</v>
      </c>
      <c r="U136" s="238"/>
      <c r="V136" s="270">
        <f>IF(C136="",NA(),MATCH($B136&amp;$C136,'Smelter Look-up'!$J:$J,0))</f>
        <v>482</v>
      </c>
      <c r="W136" s="271"/>
      <c r="X136" s="271">
        <f t="shared" si="22"/>
        <v>0</v>
      </c>
      <c r="Y136" s="271"/>
      <c r="Z136" s="271"/>
      <c r="AB136" s="273" t="str">
        <f t="shared" si="23"/>
        <v>TinPT Mitra Stania Prima</v>
      </c>
    </row>
    <row r="137" spans="1:28" s="272" customFormat="1" ht="51">
      <c r="A137" s="214" t="s">
        <v>15989</v>
      </c>
      <c r="B137" s="215" t="s">
        <v>1131</v>
      </c>
      <c r="C137" s="219" t="s">
        <v>15990</v>
      </c>
      <c r="D137" s="278"/>
      <c r="E137" s="215" t="s">
        <v>1105</v>
      </c>
      <c r="F137" s="215" t="s">
        <v>15989</v>
      </c>
      <c r="G137" s="215" t="s">
        <v>13459</v>
      </c>
      <c r="H137" s="216">
        <v>0</v>
      </c>
      <c r="I137" s="217" t="s">
        <v>1780</v>
      </c>
      <c r="J137" s="217" t="s">
        <v>13066</v>
      </c>
      <c r="K137" s="268"/>
      <c r="L137" s="268"/>
      <c r="M137" s="268"/>
      <c r="N137" s="268"/>
      <c r="O137" s="268" t="s">
        <v>15655</v>
      </c>
      <c r="P137" s="218"/>
      <c r="Q137" s="269"/>
      <c r="R137" s="215" t="str">
        <f ca="1">IF(ISERROR($V137),"",OFFSET('Smelter Look-up'!$C$4,$V137-4,0)&amp;"")</f>
        <v/>
      </c>
      <c r="S137" s="222" t="str">
        <f t="shared" ca="1" si="21"/>
        <v>ID</v>
      </c>
      <c r="T137" s="222" t="str">
        <f ca="1">IF(B137="","",IF(ISERROR(MATCH($J137,SorP!$B$1:$B$6230,0)),"",INDIRECT("'SorP'!$A$"&amp;MATCH($J137,SorP!$B$1:$B$6230,0))))</f>
        <v>ID-BB</v>
      </c>
      <c r="U137" s="238"/>
      <c r="V137" s="270" t="e">
        <f>IF(C137="",NA(),MATCH($B137&amp;$C137,'Smelter Look-up'!$J:$J,0))</f>
        <v>#N/A</v>
      </c>
      <c r="W137" s="271"/>
      <c r="X137" s="271">
        <f t="shared" si="22"/>
        <v>0</v>
      </c>
      <c r="Y137" s="271"/>
      <c r="Z137" s="271"/>
      <c r="AB137" s="273" t="str">
        <f t="shared" si="23"/>
        <v>TinPT Panca Mega Persada</v>
      </c>
    </row>
    <row r="138" spans="1:28" s="272" customFormat="1" ht="51">
      <c r="A138" s="214" t="s">
        <v>15402</v>
      </c>
      <c r="B138" s="215" t="s">
        <v>1131</v>
      </c>
      <c r="C138" s="219" t="s">
        <v>15401</v>
      </c>
      <c r="D138" s="278"/>
      <c r="E138" s="215" t="s">
        <v>1105</v>
      </c>
      <c r="F138" s="215" t="s">
        <v>15402</v>
      </c>
      <c r="G138" s="215" t="s">
        <v>13459</v>
      </c>
      <c r="H138" s="216">
        <v>0</v>
      </c>
      <c r="I138" s="217">
        <v>0</v>
      </c>
      <c r="J138" s="217">
        <v>0</v>
      </c>
      <c r="K138" s="268"/>
      <c r="L138" s="268"/>
      <c r="M138" s="268"/>
      <c r="N138" s="268"/>
      <c r="O138" s="215" t="s">
        <v>1105</v>
      </c>
      <c r="P138" s="218"/>
      <c r="Q138" s="269"/>
      <c r="R138" s="215" t="str">
        <f ca="1">IF(ISERROR($V138),"",OFFSET('Smelter Look-up'!$C$4,$V138-4,0)&amp;"")</f>
        <v>PT Prima Timah Utama</v>
      </c>
      <c r="S138" s="222" t="str">
        <f t="shared" ca="1" si="21"/>
        <v>ID</v>
      </c>
      <c r="T138" s="222" t="str">
        <f ca="1">IF(B138="","",IF(ISERROR(MATCH($J138,SorP!$B$1:$B$6230,0)),"",INDIRECT("'SorP'!$A$"&amp;MATCH($J138,SorP!$B$1:$B$6230,0))))</f>
        <v/>
      </c>
      <c r="U138" s="238"/>
      <c r="V138" s="270">
        <f>IF(C138="",NA(),MATCH($B138&amp;$C138,'Smelter Look-up'!$J:$J,0))</f>
        <v>484</v>
      </c>
      <c r="W138" s="271"/>
      <c r="X138" s="271">
        <f t="shared" si="22"/>
        <v>0</v>
      </c>
      <c r="Y138" s="271"/>
      <c r="Z138" s="271"/>
      <c r="AB138" s="273" t="str">
        <f t="shared" si="23"/>
        <v>TinPT Prima Timah Utama</v>
      </c>
    </row>
    <row r="139" spans="1:28" s="272" customFormat="1" ht="51">
      <c r="A139" s="214" t="s">
        <v>783</v>
      </c>
      <c r="B139" s="215" t="s">
        <v>1131</v>
      </c>
      <c r="C139" s="219" t="s">
        <v>2173</v>
      </c>
      <c r="D139" s="278"/>
      <c r="E139" s="215" t="s">
        <v>1105</v>
      </c>
      <c r="F139" s="215" t="s">
        <v>783</v>
      </c>
      <c r="G139" s="215" t="s">
        <v>13459</v>
      </c>
      <c r="H139" s="216">
        <v>0</v>
      </c>
      <c r="I139" s="217" t="s">
        <v>1780</v>
      </c>
      <c r="J139" s="217" t="s">
        <v>13066</v>
      </c>
      <c r="K139" s="268"/>
      <c r="L139" s="268"/>
      <c r="M139" s="268"/>
      <c r="N139" s="268"/>
      <c r="O139" s="215" t="s">
        <v>1105</v>
      </c>
      <c r="P139" s="218"/>
      <c r="Q139" s="269"/>
      <c r="R139" s="215" t="str">
        <f ca="1">IF(ISERROR($V139),"",OFFSET('Smelter Look-up'!$C$4,$V139-4,0)&amp;"")</f>
        <v>PT Refined Bangka Tin</v>
      </c>
      <c r="S139" s="222" t="str">
        <f t="shared" ca="1" si="21"/>
        <v>ID</v>
      </c>
      <c r="T139" s="222" t="str">
        <f ca="1">IF(B139="","",IF(ISERROR(MATCH($J139,SorP!$B$1:$B$6230,0)),"",INDIRECT("'SorP'!$A$"&amp;MATCH($J139,SorP!$B$1:$B$6230,0))))</f>
        <v>ID-BB</v>
      </c>
      <c r="U139" s="238"/>
      <c r="V139" s="270">
        <f>IF(C139="",NA(),MATCH($B139&amp;$C139,'Smelter Look-up'!$J:$J,0))</f>
        <v>487</v>
      </c>
      <c r="W139" s="271"/>
      <c r="X139" s="271">
        <f t="shared" si="22"/>
        <v>0</v>
      </c>
      <c r="Y139" s="271"/>
      <c r="Z139" s="271"/>
      <c r="AB139" s="273" t="str">
        <f t="shared" si="23"/>
        <v>TinPT Refined Bangka Tin</v>
      </c>
    </row>
    <row r="140" spans="1:28" s="272" customFormat="1" ht="63.75">
      <c r="A140" s="214" t="s">
        <v>15991</v>
      </c>
      <c r="B140" s="215" t="s">
        <v>1131</v>
      </c>
      <c r="C140" s="219" t="s">
        <v>15992</v>
      </c>
      <c r="D140" s="278"/>
      <c r="E140" s="215" t="s">
        <v>1105</v>
      </c>
      <c r="F140" s="215" t="s">
        <v>15991</v>
      </c>
      <c r="G140" s="215" t="s">
        <v>13459</v>
      </c>
      <c r="H140" s="216">
        <v>0</v>
      </c>
      <c r="I140" s="217" t="s">
        <v>15438</v>
      </c>
      <c r="J140" s="217" t="s">
        <v>13066</v>
      </c>
      <c r="K140" s="268"/>
      <c r="L140" s="268"/>
      <c r="M140" s="268"/>
      <c r="N140" s="268"/>
      <c r="O140" s="268" t="s">
        <v>15655</v>
      </c>
      <c r="P140" s="218"/>
      <c r="Q140" s="269"/>
      <c r="R140" s="215" t="str">
        <f ca="1">IF(ISERROR($V140),"",OFFSET('Smelter Look-up'!$C$4,$V140-4,0)&amp;"")</f>
        <v/>
      </c>
      <c r="S140" s="222" t="str">
        <f t="shared" ca="1" si="21"/>
        <v>ID</v>
      </c>
      <c r="T140" s="222" t="str">
        <f ca="1">IF(B140="","",IF(ISERROR(MATCH($J140,SorP!$B$1:$B$6230,0)),"",INDIRECT("'SorP'!$A$"&amp;MATCH($J140,SorP!$B$1:$B$6230,0))))</f>
        <v>ID-BB</v>
      </c>
      <c r="U140" s="238"/>
      <c r="V140" s="270" t="e">
        <f>IF(C140="",NA(),MATCH($B140&amp;$C140,'Smelter Look-up'!$J:$J,0))</f>
        <v>#N/A</v>
      </c>
      <c r="W140" s="271"/>
      <c r="X140" s="271">
        <f t="shared" si="22"/>
        <v>0</v>
      </c>
      <c r="Y140" s="271"/>
      <c r="Z140" s="271"/>
      <c r="AB140" s="273" t="str">
        <f t="shared" si="23"/>
        <v>TinPT Sariwiguna Binasentosa</v>
      </c>
    </row>
    <row r="141" spans="1:28" s="272" customFormat="1" ht="51">
      <c r="A141" s="214" t="s">
        <v>15406</v>
      </c>
      <c r="B141" s="215" t="s">
        <v>1131</v>
      </c>
      <c r="C141" s="219" t="s">
        <v>15405</v>
      </c>
      <c r="D141" s="278"/>
      <c r="E141" s="215" t="s">
        <v>1105</v>
      </c>
      <c r="F141" s="215" t="s">
        <v>15406</v>
      </c>
      <c r="G141" s="215" t="s">
        <v>13459</v>
      </c>
      <c r="H141" s="216">
        <v>0</v>
      </c>
      <c r="I141" s="217">
        <v>0</v>
      </c>
      <c r="J141" s="217">
        <v>0</v>
      </c>
      <c r="K141" s="268"/>
      <c r="L141" s="268"/>
      <c r="M141" s="268"/>
      <c r="N141" s="268"/>
      <c r="O141" s="215" t="s">
        <v>1105</v>
      </c>
      <c r="P141" s="218"/>
      <c r="Q141" s="269"/>
      <c r="R141" s="215" t="str">
        <f ca="1">IF(ISERROR($V141),"",OFFSET('Smelter Look-up'!$C$4,$V141-4,0)&amp;"")</f>
        <v>PT Stanindo Inti Perkasa</v>
      </c>
      <c r="S141" s="222" t="str">
        <f t="shared" ca="1" si="21"/>
        <v>ID</v>
      </c>
      <c r="T141" s="222" t="str">
        <f ca="1">IF(B141="","",IF(ISERROR(MATCH($J141,SorP!$B$1:$B$6230,0)),"",INDIRECT("'SorP'!$A$"&amp;MATCH($J141,SorP!$B$1:$B$6230,0))))</f>
        <v/>
      </c>
      <c r="U141" s="238"/>
      <c r="V141" s="270">
        <f>IF(C141="",NA(),MATCH($B141&amp;$C141,'Smelter Look-up'!$J:$J,0))</f>
        <v>488</v>
      </c>
      <c r="W141" s="271"/>
      <c r="X141" s="271">
        <f t="shared" si="22"/>
        <v>0</v>
      </c>
      <c r="Y141" s="271"/>
      <c r="Z141" s="271"/>
      <c r="AB141" s="273" t="str">
        <f t="shared" si="23"/>
        <v>TinPT Stanindo Inti Perkasa</v>
      </c>
    </row>
    <row r="142" spans="1:28" s="272" customFormat="1" ht="51">
      <c r="A142" s="214" t="s">
        <v>804</v>
      </c>
      <c r="B142" s="215" t="s">
        <v>1131</v>
      </c>
      <c r="C142" s="219" t="s">
        <v>14026</v>
      </c>
      <c r="D142" s="278"/>
      <c r="E142" s="215" t="s">
        <v>1105</v>
      </c>
      <c r="F142" s="215" t="s">
        <v>804</v>
      </c>
      <c r="G142" s="215" t="s">
        <v>13459</v>
      </c>
      <c r="H142" s="216">
        <v>0</v>
      </c>
      <c r="I142" s="217" t="s">
        <v>1806</v>
      </c>
      <c r="J142" s="217" t="s">
        <v>6135</v>
      </c>
      <c r="K142" s="268"/>
      <c r="L142" s="268"/>
      <c r="M142" s="268"/>
      <c r="N142" s="268"/>
      <c r="O142" s="215" t="s">
        <v>1105</v>
      </c>
      <c r="P142" s="218"/>
      <c r="Q142" s="269"/>
      <c r="R142" s="215" t="str">
        <f ca="1">IF(ISERROR($V142),"",OFFSET('Smelter Look-up'!$C$4,$V142-4,0)&amp;"")</f>
        <v>PT Timah Tbk Kundur</v>
      </c>
      <c r="S142" s="222" t="str">
        <f t="shared" ca="1" si="21"/>
        <v>ID</v>
      </c>
      <c r="T142" s="222" t="str">
        <f ca="1">IF(B142="","",IF(ISERROR(MATCH($J142,SorP!$B$1:$B$6230,0)),"",INDIRECT("'SorP'!$A$"&amp;MATCH($J142,SorP!$B$1:$B$6230,0))))</f>
        <v>ID-RI</v>
      </c>
      <c r="U142" s="238"/>
      <c r="V142" s="270">
        <f>IF(C142="",NA(),MATCH($B142&amp;$C142,'Smelter Look-up'!$J:$J,0))</f>
        <v>491</v>
      </c>
      <c r="W142" s="271"/>
      <c r="X142" s="271">
        <f t="shared" si="22"/>
        <v>0</v>
      </c>
      <c r="Y142" s="271"/>
      <c r="Z142" s="271"/>
      <c r="AB142" s="273" t="str">
        <f t="shared" si="23"/>
        <v>TinPT Timah Tbk Kundur</v>
      </c>
    </row>
    <row r="143" spans="1:28" s="272" customFormat="1" ht="51">
      <c r="A143" s="214" t="s">
        <v>784</v>
      </c>
      <c r="B143" s="215" t="s">
        <v>1131</v>
      </c>
      <c r="C143" s="219" t="s">
        <v>14025</v>
      </c>
      <c r="D143" s="278"/>
      <c r="E143" s="215" t="s">
        <v>1105</v>
      </c>
      <c r="F143" s="215" t="s">
        <v>784</v>
      </c>
      <c r="G143" s="215" t="s">
        <v>13459</v>
      </c>
      <c r="H143" s="216">
        <v>0</v>
      </c>
      <c r="I143" s="217" t="s">
        <v>1808</v>
      </c>
      <c r="J143" s="217" t="s">
        <v>13066</v>
      </c>
      <c r="K143" s="268"/>
      <c r="L143" s="268"/>
      <c r="M143" s="268"/>
      <c r="N143" s="268"/>
      <c r="O143" s="215" t="s">
        <v>1105</v>
      </c>
      <c r="P143" s="218"/>
      <c r="Q143" s="269"/>
      <c r="R143" s="215" t="str">
        <f ca="1">IF(ISERROR($V143),"",OFFSET('Smelter Look-up'!$C$4,$V143-4,0)&amp;"")</f>
        <v>PT Timah Tbk Mentok</v>
      </c>
      <c r="S143" s="222" t="str">
        <f t="shared" ca="1" si="21"/>
        <v>ID</v>
      </c>
      <c r="T143" s="222" t="str">
        <f ca="1">IF(B143="","",IF(ISERROR(MATCH($J143,SorP!$B$1:$B$6230,0)),"",INDIRECT("'SorP'!$A$"&amp;MATCH($J143,SorP!$B$1:$B$6230,0))))</f>
        <v>ID-BB</v>
      </c>
      <c r="U143" s="238"/>
      <c r="V143" s="270">
        <f>IF(C143="",NA(),MATCH($B143&amp;$C143,'Smelter Look-up'!$J:$J,0))</f>
        <v>492</v>
      </c>
      <c r="W143" s="271"/>
      <c r="X143" s="271">
        <f t="shared" si="22"/>
        <v>0</v>
      </c>
      <c r="Y143" s="271"/>
      <c r="Z143" s="271"/>
      <c r="AB143" s="273" t="str">
        <f t="shared" si="23"/>
        <v>TinPT Timah Tbk Mentok</v>
      </c>
    </row>
    <row r="144" spans="1:28" s="272" customFormat="1" ht="242.25">
      <c r="A144" s="214" t="s">
        <v>15408</v>
      </c>
      <c r="B144" s="215" t="s">
        <v>1131</v>
      </c>
      <c r="C144" s="219" t="s">
        <v>15407</v>
      </c>
      <c r="D144" s="278" t="s">
        <v>15407</v>
      </c>
      <c r="E144" s="215" t="s">
        <v>1105</v>
      </c>
      <c r="F144" s="215" t="s">
        <v>15408</v>
      </c>
      <c r="G144" s="215" t="s">
        <v>13459</v>
      </c>
      <c r="H144" s="216">
        <v>0</v>
      </c>
      <c r="I144" s="217" t="s">
        <v>15446</v>
      </c>
      <c r="J144" s="217" t="s">
        <v>13066</v>
      </c>
      <c r="K144" s="268"/>
      <c r="L144" s="268"/>
      <c r="M144" s="268"/>
      <c r="N144" s="268"/>
      <c r="O144" s="268" t="s">
        <v>16022</v>
      </c>
      <c r="P144" s="218"/>
      <c r="Q144" s="269"/>
      <c r="R144" s="215" t="str">
        <f ca="1">IF(ISERROR($V144),"",OFFSET('Smelter Look-up'!$C$4,$V144-4,0)&amp;"")</f>
        <v>PT Timah Nusantara</v>
      </c>
      <c r="S144" s="222" t="str">
        <f t="shared" ca="1" si="21"/>
        <v>ID</v>
      </c>
      <c r="T144" s="222" t="str">
        <f ca="1">IF(B144="","",IF(ISERROR(MATCH($J144,SorP!$B$1:$B$6230,0)),"",INDIRECT("'SorP'!$A$"&amp;MATCH($J144,SorP!$B$1:$B$6230,0))))</f>
        <v>ID-BB</v>
      </c>
      <c r="U144" s="238"/>
      <c r="V144" s="270">
        <f>IF(C144="",NA(),MATCH($B144&amp;$C144,'Smelter Look-up'!$J:$J,0))</f>
        <v>490</v>
      </c>
      <c r="W144" s="271"/>
      <c r="X144" s="271">
        <f t="shared" si="22"/>
        <v>0</v>
      </c>
      <c r="Y144" s="271"/>
      <c r="Z144" s="271"/>
      <c r="AB144" s="273" t="str">
        <f t="shared" si="23"/>
        <v>TinPT Timah Nusantara</v>
      </c>
    </row>
    <row r="145" spans="1:28" s="272" customFormat="1" ht="51">
      <c r="A145" s="214" t="s">
        <v>15410</v>
      </c>
      <c r="B145" s="215" t="s">
        <v>1131</v>
      </c>
      <c r="C145" s="219" t="s">
        <v>15409</v>
      </c>
      <c r="D145" s="278"/>
      <c r="E145" s="215" t="s">
        <v>1105</v>
      </c>
      <c r="F145" s="215" t="s">
        <v>15410</v>
      </c>
      <c r="G145" s="215" t="s">
        <v>13459</v>
      </c>
      <c r="H145" s="216">
        <v>0</v>
      </c>
      <c r="I145" s="217" t="s">
        <v>15438</v>
      </c>
      <c r="J145" s="217" t="s">
        <v>13066</v>
      </c>
      <c r="K145" s="268"/>
      <c r="L145" s="268"/>
      <c r="M145" s="268"/>
      <c r="N145" s="268"/>
      <c r="O145" s="215" t="s">
        <v>1105</v>
      </c>
      <c r="P145" s="218"/>
      <c r="Q145" s="269"/>
      <c r="R145" s="215" t="str">
        <f ca="1">IF(ISERROR($V145),"",OFFSET('Smelter Look-up'!$C$4,$V145-4,0)&amp;"")</f>
        <v>PT Tinindo Inter Nusa</v>
      </c>
      <c r="S145" s="222" t="str">
        <f t="shared" ca="1" si="21"/>
        <v>ID</v>
      </c>
      <c r="T145" s="222" t="str">
        <f ca="1">IF(B145="","",IF(ISERROR(MATCH($J145,SorP!$B$1:$B$6230,0)),"",INDIRECT("'SorP'!$A$"&amp;MATCH($J145,SorP!$B$1:$B$6230,0))))</f>
        <v>ID-BB</v>
      </c>
      <c r="U145" s="238"/>
      <c r="V145" s="270">
        <f>IF(C145="",NA(),MATCH($B145&amp;$C145,'Smelter Look-up'!$J:$J,0))</f>
        <v>493</v>
      </c>
      <c r="W145" s="271"/>
      <c r="X145" s="271">
        <f t="shared" si="22"/>
        <v>0</v>
      </c>
      <c r="Y145" s="271"/>
      <c r="Z145" s="271"/>
      <c r="AB145" s="273" t="str">
        <f t="shared" si="23"/>
        <v>TinPT Tinindo Inter Nusa</v>
      </c>
    </row>
    <row r="146" spans="1:28" s="272" customFormat="1" ht="38.25">
      <c r="A146" s="214" t="s">
        <v>722</v>
      </c>
      <c r="B146" s="215" t="s">
        <v>1130</v>
      </c>
      <c r="C146" s="219" t="s">
        <v>12644</v>
      </c>
      <c r="D146" s="278"/>
      <c r="E146" s="215" t="s">
        <v>1098</v>
      </c>
      <c r="F146" s="215" t="s">
        <v>722</v>
      </c>
      <c r="G146" s="215" t="s">
        <v>13459</v>
      </c>
      <c r="H146" s="216">
        <v>0</v>
      </c>
      <c r="I146" s="217" t="s">
        <v>1650</v>
      </c>
      <c r="J146" s="217" t="s">
        <v>1630</v>
      </c>
      <c r="K146" s="268"/>
      <c r="L146" s="268"/>
      <c r="M146" s="268"/>
      <c r="N146" s="268"/>
      <c r="O146" s="268" t="s">
        <v>15648</v>
      </c>
      <c r="P146" s="218"/>
      <c r="Q146" s="269"/>
      <c r="R146" s="215" t="str">
        <f ca="1">IF(ISERROR($V146),"",OFFSET('Smelter Look-up'!$C$4,$V146-4,0)&amp;"")</f>
        <v>PX Precinox S.A.</v>
      </c>
      <c r="S146" s="222" t="str">
        <f t="shared" ca="1" si="21"/>
        <v>CH</v>
      </c>
      <c r="T146" s="222" t="str">
        <f ca="1">IF(B146="","",IF(ISERROR(MATCH($J146,SorP!$B$1:$B$6230,0)),"",INDIRECT("'SorP'!$A$"&amp;MATCH($J146,SorP!$B$1:$B$6230,0))))</f>
        <v>CH-NE</v>
      </c>
      <c r="U146" s="238"/>
      <c r="V146" s="270">
        <f>IF(C146="",NA(),MATCH($B146&amp;$C146,'Smelter Look-up'!$J:$J,0))</f>
        <v>207</v>
      </c>
      <c r="W146" s="271"/>
      <c r="X146" s="271">
        <f t="shared" si="22"/>
        <v>0</v>
      </c>
      <c r="Y146" s="271"/>
      <c r="Z146" s="271"/>
      <c r="AB146" s="273" t="str">
        <f t="shared" si="23"/>
        <v>GoldPX Precinox S.A.</v>
      </c>
    </row>
    <row r="147" spans="1:28" s="272" customFormat="1" ht="38.25">
      <c r="A147" s="214" t="s">
        <v>760</v>
      </c>
      <c r="B147" s="215" t="s">
        <v>1132</v>
      </c>
      <c r="C147" s="219" t="s">
        <v>817</v>
      </c>
      <c r="D147" s="278"/>
      <c r="E147" s="215" t="s">
        <v>2463</v>
      </c>
      <c r="F147" s="215" t="s">
        <v>760</v>
      </c>
      <c r="G147" s="215" t="s">
        <v>13459</v>
      </c>
      <c r="H147" s="216">
        <v>0</v>
      </c>
      <c r="I147" s="217" t="s">
        <v>14056</v>
      </c>
      <c r="J147" s="217" t="s">
        <v>2282</v>
      </c>
      <c r="K147" s="268"/>
      <c r="L147" s="268"/>
      <c r="M147" s="268"/>
      <c r="N147" s="268"/>
      <c r="O147" s="215" t="s">
        <v>2463</v>
      </c>
      <c r="P147" s="218"/>
      <c r="Q147" s="269"/>
      <c r="R147" s="215" t="str">
        <f ca="1">IF(ISERROR($V147),"",OFFSET('Smelter Look-up'!$C$4,$V147-4,0)&amp;"")</f>
        <v>QuantumClean</v>
      </c>
      <c r="S147" s="222" t="str">
        <f t="shared" ca="1" si="21"/>
        <v>US</v>
      </c>
      <c r="T147" s="222" t="str">
        <f ca="1">IF(B147="","",IF(ISERROR(MATCH($J147,SorP!$B$1:$B$6230,0)),"",INDIRECT("'SorP'!$A$"&amp;MATCH($J147,SorP!$B$1:$B$6230,0))))</f>
        <v>US-TX</v>
      </c>
      <c r="U147" s="238"/>
      <c r="V147" s="270">
        <f>IF(C147="",NA(),MATCH($B147&amp;$C147,'Smelter Look-up'!$J:$J,0))</f>
        <v>357</v>
      </c>
      <c r="W147" s="271"/>
      <c r="X147" s="271">
        <f t="shared" si="22"/>
        <v>0</v>
      </c>
      <c r="Y147" s="271"/>
      <c r="Z147" s="271"/>
      <c r="AB147" s="273" t="str">
        <f t="shared" si="23"/>
        <v>TantalumQuantumClean</v>
      </c>
    </row>
    <row r="148" spans="1:28" s="272" customFormat="1" ht="63.75">
      <c r="A148" s="214" t="s">
        <v>723</v>
      </c>
      <c r="B148" s="215" t="s">
        <v>1130</v>
      </c>
      <c r="C148" s="219" t="s">
        <v>2174</v>
      </c>
      <c r="D148" s="278"/>
      <c r="E148" s="215" t="s">
        <v>893</v>
      </c>
      <c r="F148" s="215" t="s">
        <v>723</v>
      </c>
      <c r="G148" s="215" t="s">
        <v>13459</v>
      </c>
      <c r="H148" s="216">
        <v>0</v>
      </c>
      <c r="I148" s="217" t="s">
        <v>1651</v>
      </c>
      <c r="J148" s="217" t="s">
        <v>1652</v>
      </c>
      <c r="K148" s="268"/>
      <c r="L148" s="268"/>
      <c r="M148" s="268"/>
      <c r="N148" s="268"/>
      <c r="O148" s="268" t="s">
        <v>15665</v>
      </c>
      <c r="P148" s="218"/>
      <c r="Q148" s="269"/>
      <c r="R148" s="215" t="str">
        <f ca="1">IF(ISERROR($V148),"",OFFSET('Smelter Look-up'!$C$4,$V148-4,0)&amp;"")</f>
        <v>Rand Refinery (Pty) Ltd.</v>
      </c>
      <c r="S148" s="222" t="str">
        <f t="shared" ca="1" si="21"/>
        <v>ZA</v>
      </c>
      <c r="T148" s="222" t="str">
        <f ca="1">IF(B148="","",IF(ISERROR(MATCH($J148,SorP!$B$1:$B$6230,0)),"",INDIRECT("'SorP'!$A$"&amp;MATCH($J148,SorP!$B$1:$B$6230,0))))</f>
        <v>ZA-GT</v>
      </c>
      <c r="U148" s="238"/>
      <c r="V148" s="270">
        <f>IF(C148="",NA(),MATCH($B148&amp;$C148,'Smelter Look-up'!$J:$J,0))</f>
        <v>210</v>
      </c>
      <c r="W148" s="271"/>
      <c r="X148" s="271">
        <f t="shared" si="22"/>
        <v>0</v>
      </c>
      <c r="Y148" s="271"/>
      <c r="Z148" s="271"/>
      <c r="AB148" s="273" t="str">
        <f t="shared" si="23"/>
        <v>GoldRand Refinery (Pty) Ltd.</v>
      </c>
    </row>
    <row r="149" spans="1:28" s="272" customFormat="1" ht="191.25">
      <c r="A149" s="214" t="s">
        <v>761</v>
      </c>
      <c r="B149" s="215" t="s">
        <v>1132</v>
      </c>
      <c r="C149" s="219" t="s">
        <v>15630</v>
      </c>
      <c r="D149" s="278"/>
      <c r="E149" s="215" t="s">
        <v>1100</v>
      </c>
      <c r="F149" s="215" t="s">
        <v>761</v>
      </c>
      <c r="G149" s="215" t="s">
        <v>13459</v>
      </c>
      <c r="H149" s="216" t="s">
        <v>15631</v>
      </c>
      <c r="I149" s="217" t="s">
        <v>1744</v>
      </c>
      <c r="J149" s="217" t="s">
        <v>15632</v>
      </c>
      <c r="K149" s="268"/>
      <c r="L149" s="268"/>
      <c r="M149" s="268"/>
      <c r="N149" s="268"/>
      <c r="O149" s="268" t="s">
        <v>15653</v>
      </c>
      <c r="P149" s="218"/>
      <c r="Q149" s="269"/>
      <c r="R149" s="215" t="str">
        <f ca="1">IF(ISERROR($V149),"",OFFSET('Smelter Look-up'!$C$4,$V149-4,0)&amp;"")</f>
        <v/>
      </c>
      <c r="S149" s="222" t="str">
        <f t="shared" ca="1" si="21"/>
        <v>CN</v>
      </c>
      <c r="T149" s="222" t="str">
        <f ca="1">IF(B149="","",IF(ISERROR(MATCH($J149,SorP!$B$1:$B$6230,0)),"",INDIRECT("'SorP'!$A$"&amp;MATCH($J149,SorP!$B$1:$B$6230,0))))</f>
        <v/>
      </c>
      <c r="U149" s="238"/>
      <c r="V149" s="270" t="e">
        <f>IF(C149="",NA(),MATCH($B149&amp;$C149,'Smelter Look-up'!$J:$J,0))</f>
        <v>#N/A</v>
      </c>
      <c r="W149" s="271"/>
      <c r="X149" s="271">
        <f t="shared" si="22"/>
        <v>0</v>
      </c>
      <c r="Y149" s="271"/>
      <c r="Z149" s="271"/>
      <c r="AB149" s="273" t="str">
        <f t="shared" si="23"/>
        <v>TantalumRFH Tantalum Smeltery Co., Ltd./Yanling Jincheng Tantalum &amp; Niobium Co., Ltd.</v>
      </c>
    </row>
    <row r="150" spans="1:28" s="272" customFormat="1" ht="51">
      <c r="A150" s="214" t="s">
        <v>724</v>
      </c>
      <c r="B150" s="215" t="s">
        <v>1130</v>
      </c>
      <c r="C150" s="219" t="s">
        <v>913</v>
      </c>
      <c r="D150" s="278"/>
      <c r="E150" s="215" t="s">
        <v>1097</v>
      </c>
      <c r="F150" s="215" t="s">
        <v>724</v>
      </c>
      <c r="G150" s="215" t="s">
        <v>13459</v>
      </c>
      <c r="H150" s="216">
        <v>0</v>
      </c>
      <c r="I150" s="217" t="s">
        <v>1653</v>
      </c>
      <c r="J150" s="217" t="s">
        <v>1610</v>
      </c>
      <c r="K150" s="268"/>
      <c r="L150" s="268"/>
      <c r="M150" s="268"/>
      <c r="N150" s="268"/>
      <c r="O150" s="268" t="s">
        <v>15652</v>
      </c>
      <c r="P150" s="218"/>
      <c r="Q150" s="269"/>
      <c r="R150" s="215" t="str">
        <f ca="1">IF(ISERROR($V150),"",OFFSET('Smelter Look-up'!$C$4,$V150-4,0)&amp;"")</f>
        <v>Royal Canadian Mint</v>
      </c>
      <c r="S150" s="222" t="str">
        <f t="shared" ca="1" si="21"/>
        <v>CA</v>
      </c>
      <c r="T150" s="222" t="str">
        <f ca="1">IF(B150="","",IF(ISERROR(MATCH($J150,SorP!$B$1:$B$6230,0)),"",INDIRECT("'SorP'!$A$"&amp;MATCH($J150,SorP!$B$1:$B$6230,0))))</f>
        <v>CA-ON</v>
      </c>
      <c r="U150" s="238"/>
      <c r="V150" s="270">
        <f>IF(C150="",NA(),MATCH($B150&amp;$C150,'Smelter Look-up'!$J:$J,0))</f>
        <v>215</v>
      </c>
      <c r="W150" s="271"/>
      <c r="X150" s="271">
        <f t="shared" si="22"/>
        <v>0</v>
      </c>
      <c r="Y150" s="271"/>
      <c r="Z150" s="271"/>
      <c r="AB150" s="273" t="str">
        <f t="shared" si="23"/>
        <v>GoldRoyal Canadian Mint</v>
      </c>
    </row>
    <row r="151" spans="1:28" s="272" customFormat="1" ht="25.5">
      <c r="A151" s="214" t="s">
        <v>786</v>
      </c>
      <c r="B151" s="215" t="s">
        <v>1131</v>
      </c>
      <c r="C151" s="219" t="s">
        <v>785</v>
      </c>
      <c r="D151" s="278"/>
      <c r="E151" s="215" t="s">
        <v>2462</v>
      </c>
      <c r="F151" s="215" t="s">
        <v>786</v>
      </c>
      <c r="G151" s="215" t="s">
        <v>13459</v>
      </c>
      <c r="H151" s="216">
        <v>0</v>
      </c>
      <c r="I151" s="217" t="s">
        <v>14059</v>
      </c>
      <c r="J151" s="217" t="s">
        <v>1711</v>
      </c>
      <c r="K151" s="268"/>
      <c r="L151" s="268"/>
      <c r="M151" s="268"/>
      <c r="N151" s="268"/>
      <c r="O151" s="215" t="s">
        <v>2462</v>
      </c>
      <c r="P151" s="218"/>
      <c r="Q151" s="269"/>
      <c r="R151" s="215" t="str">
        <f ca="1">IF(ISERROR($V151),"",OFFSET('Smelter Look-up'!$C$4,$V151-4,0)&amp;"")</f>
        <v>Rui Da Hung</v>
      </c>
      <c r="S151" s="222" t="str">
        <f t="shared" ca="1" si="21"/>
        <v>TW</v>
      </c>
      <c r="T151" s="222" t="str">
        <f ca="1">IF(B151="","",IF(ISERROR(MATCH($J151,SorP!$B$1:$B$6230,0)),"",INDIRECT("'SorP'!$A$"&amp;MATCH($J151,SorP!$B$1:$B$6230,0))))</f>
        <v>TW-TAO</v>
      </c>
      <c r="U151" s="238"/>
      <c r="V151" s="270">
        <f>IF(C151="",NA(),MATCH($B151&amp;$C151,'Smelter Look-up'!$J:$J,0))</f>
        <v>497</v>
      </c>
      <c r="W151" s="271"/>
      <c r="X151" s="271">
        <f t="shared" si="22"/>
        <v>0</v>
      </c>
      <c r="Y151" s="271"/>
      <c r="Z151" s="271"/>
      <c r="AB151" s="273" t="str">
        <f t="shared" si="23"/>
        <v>TinRui Da Hung</v>
      </c>
    </row>
    <row r="152" spans="1:28" s="272" customFormat="1" ht="38.25">
      <c r="A152" s="214" t="s">
        <v>725</v>
      </c>
      <c r="B152" s="215" t="s">
        <v>1130</v>
      </c>
      <c r="C152" s="219" t="s">
        <v>1165</v>
      </c>
      <c r="D152" s="278"/>
      <c r="E152" s="215" t="s">
        <v>2463</v>
      </c>
      <c r="F152" s="215" t="s">
        <v>725</v>
      </c>
      <c r="G152" s="215" t="s">
        <v>13459</v>
      </c>
      <c r="H152" s="216" t="s">
        <v>15755</v>
      </c>
      <c r="I152" s="217" t="s">
        <v>1654</v>
      </c>
      <c r="J152" s="217" t="s">
        <v>1655</v>
      </c>
      <c r="K152" s="268" t="s">
        <v>15756</v>
      </c>
      <c r="L152" s="268" t="s">
        <v>15757</v>
      </c>
      <c r="M152" s="268"/>
      <c r="N152" s="268"/>
      <c r="O152" s="268" t="s">
        <v>15758</v>
      </c>
      <c r="P152" s="218"/>
      <c r="Q152" s="269"/>
      <c r="R152" s="215" t="str">
        <f ca="1">IF(ISERROR($V152),"",OFFSET('Smelter Look-up'!$C$4,$V152-4,0)&amp;"")</f>
        <v>Sabin Metal Corp.</v>
      </c>
      <c r="S152" s="222" t="str">
        <f t="shared" ca="1" si="21"/>
        <v>US</v>
      </c>
      <c r="T152" s="222" t="str">
        <f ca="1">IF(B152="","",IF(ISERROR(MATCH($J152,SorP!$B$1:$B$6230,0)),"",INDIRECT("'SorP'!$A$"&amp;MATCH($J152,SorP!$B$1:$B$6230,0))))</f>
        <v>US-ND</v>
      </c>
      <c r="U152" s="238"/>
      <c r="V152" s="270">
        <f>IF(C152="",NA(),MATCH($B152&amp;$C152,'Smelter Look-up'!$J:$J,0))</f>
        <v>217</v>
      </c>
      <c r="W152" s="271"/>
      <c r="X152" s="271">
        <f t="shared" si="22"/>
        <v>0</v>
      </c>
      <c r="Y152" s="271"/>
      <c r="Z152" s="271"/>
      <c r="AB152" s="273" t="str">
        <f t="shared" si="23"/>
        <v>GoldSabin Metal Corp.</v>
      </c>
    </row>
    <row r="153" spans="1:28" s="272" customFormat="1" ht="51">
      <c r="A153" s="214" t="s">
        <v>1409</v>
      </c>
      <c r="B153" s="215" t="s">
        <v>1130</v>
      </c>
      <c r="C153" s="219" t="s">
        <v>1408</v>
      </c>
      <c r="D153" s="278"/>
      <c r="E153" s="215" t="s">
        <v>1111</v>
      </c>
      <c r="F153" s="215" t="s">
        <v>1409</v>
      </c>
      <c r="G153" s="215" t="s">
        <v>13459</v>
      </c>
      <c r="H153" s="216">
        <v>0</v>
      </c>
      <c r="I153" s="217" t="s">
        <v>1578</v>
      </c>
      <c r="J153" s="217" t="s">
        <v>13080</v>
      </c>
      <c r="K153" s="268"/>
      <c r="L153" s="268"/>
      <c r="M153" s="268"/>
      <c r="N153" s="268"/>
      <c r="O153" s="215" t="s">
        <v>1111</v>
      </c>
      <c r="P153" s="218"/>
      <c r="Q153" s="269"/>
      <c r="R153" s="215" t="str">
        <f ca="1">IF(ISERROR($V153),"",OFFSET('Smelter Look-up'!$C$4,$V153-4,0)&amp;"")</f>
        <v>Samduck Precious Metals</v>
      </c>
      <c r="S153" s="222" t="str">
        <f t="shared" ca="1" si="21"/>
        <v>KR</v>
      </c>
      <c r="T153" s="222" t="str">
        <f ca="1">IF(B153="","",IF(ISERROR(MATCH($J153,SorP!$B$1:$B$6230,0)),"",INDIRECT("'SorP'!$A$"&amp;MATCH($J153,SorP!$B$1:$B$6230,0))))</f>
        <v>KR-28</v>
      </c>
      <c r="U153" s="238"/>
      <c r="V153" s="270">
        <f>IF(C153="",NA(),MATCH($B153&amp;$C153,'Smelter Look-up'!$J:$J,0))</f>
        <v>223</v>
      </c>
      <c r="W153" s="271"/>
      <c r="X153" s="271">
        <f t="shared" si="22"/>
        <v>0</v>
      </c>
      <c r="Y153" s="271"/>
      <c r="Z153" s="271"/>
      <c r="AB153" s="273" t="str">
        <f t="shared" si="23"/>
        <v>GoldSamduck Precious Metals</v>
      </c>
    </row>
    <row r="154" spans="1:28" s="272" customFormat="1" ht="51">
      <c r="A154" s="214" t="s">
        <v>726</v>
      </c>
      <c r="B154" s="215" t="s">
        <v>1130</v>
      </c>
      <c r="C154" s="219" t="s">
        <v>2474</v>
      </c>
      <c r="D154" s="278"/>
      <c r="E154" s="215" t="s">
        <v>1111</v>
      </c>
      <c r="F154" s="215" t="s">
        <v>726</v>
      </c>
      <c r="G154" s="215" t="s">
        <v>13459</v>
      </c>
      <c r="H154" s="216" t="s">
        <v>15759</v>
      </c>
      <c r="I154" s="217" t="s">
        <v>1658</v>
      </c>
      <c r="J154" s="217" t="s">
        <v>13087</v>
      </c>
      <c r="K154" s="268" t="s">
        <v>15760</v>
      </c>
      <c r="L154" s="268" t="s">
        <v>15761</v>
      </c>
      <c r="M154" s="268"/>
      <c r="N154" s="268"/>
      <c r="O154" s="268" t="s">
        <v>15762</v>
      </c>
      <c r="P154" s="218"/>
      <c r="Q154" s="269"/>
      <c r="R154" s="215" t="str">
        <f ca="1">IF(ISERROR($V154),"",OFFSET('Smelter Look-up'!$C$4,$V154-4,0)&amp;"")</f>
        <v>Samwon Metals Corp.</v>
      </c>
      <c r="S154" s="222" t="str">
        <f t="shared" ca="1" si="21"/>
        <v>KR</v>
      </c>
      <c r="T154" s="222" t="str">
        <f ca="1">IF(B154="","",IF(ISERROR(MATCH($J154,SorP!$B$1:$B$6230,0)),"",INDIRECT("'SorP'!$A$"&amp;MATCH($J154,SorP!$B$1:$B$6230,0))))</f>
        <v>KR-48</v>
      </c>
      <c r="U154" s="238"/>
      <c r="V154" s="270">
        <f>IF(C154="",NA(),MATCH($B154&amp;$C154,'Smelter Look-up'!$J:$J,0))</f>
        <v>224</v>
      </c>
      <c r="W154" s="271"/>
      <c r="X154" s="271">
        <f t="shared" si="22"/>
        <v>0</v>
      </c>
      <c r="Y154" s="271"/>
      <c r="Z154" s="271"/>
      <c r="AB154" s="273" t="str">
        <f t="shared" si="23"/>
        <v>GoldSamwon Metals Corp.</v>
      </c>
    </row>
    <row r="155" spans="1:28" s="272" customFormat="1" ht="63.75">
      <c r="A155" s="214" t="s">
        <v>727</v>
      </c>
      <c r="B155" s="215" t="s">
        <v>1130</v>
      </c>
      <c r="C155" s="219" t="s">
        <v>12645</v>
      </c>
      <c r="D155" s="278"/>
      <c r="E155" s="215" t="s">
        <v>1102</v>
      </c>
      <c r="F155" s="215" t="s">
        <v>727</v>
      </c>
      <c r="G155" s="215" t="s">
        <v>13459</v>
      </c>
      <c r="H155" s="216">
        <v>0</v>
      </c>
      <c r="I155" s="217" t="s">
        <v>1659</v>
      </c>
      <c r="J155" s="217" t="s">
        <v>4719</v>
      </c>
      <c r="K155" s="268"/>
      <c r="L155" s="268"/>
      <c r="M155" s="268"/>
      <c r="N155" s="268"/>
      <c r="O155" s="268" t="s">
        <v>15667</v>
      </c>
      <c r="P155" s="218"/>
      <c r="Q155" s="269"/>
      <c r="R155" s="215" t="str">
        <f ca="1">IF(ISERROR($V155),"",OFFSET('Smelter Look-up'!$C$4,$V155-4,0)&amp;"")</f>
        <v>SEMPSA Joyeria Plateria S.A.</v>
      </c>
      <c r="S155" s="222" t="str">
        <f t="shared" ca="1" si="21"/>
        <v>ES</v>
      </c>
      <c r="T155" s="222" t="str">
        <f ca="1">IF(B155="","",IF(ISERROR(MATCH($J155,SorP!$B$1:$B$6230,0)),"",INDIRECT("'SorP'!$A$"&amp;MATCH($J155,SorP!$B$1:$B$6230,0))))</f>
        <v>ES-MD</v>
      </c>
      <c r="U155" s="238"/>
      <c r="V155" s="270">
        <f>IF(C155="",NA(),MATCH($B155&amp;$C155,'Smelter Look-up'!$J:$J,0))</f>
        <v>229</v>
      </c>
      <c r="W155" s="271"/>
      <c r="X155" s="271">
        <f t="shared" si="22"/>
        <v>0</v>
      </c>
      <c r="Y155" s="271"/>
      <c r="Z155" s="271"/>
      <c r="AB155" s="273" t="str">
        <f t="shared" si="23"/>
        <v>GoldSEMPSA Joyeria Plateria S.A.</v>
      </c>
    </row>
    <row r="156" spans="1:28" s="272" customFormat="1" ht="114.75">
      <c r="A156" s="214" t="s">
        <v>1662</v>
      </c>
      <c r="B156" s="215" t="s">
        <v>1130</v>
      </c>
      <c r="C156" s="219" t="s">
        <v>1661</v>
      </c>
      <c r="D156" s="278"/>
      <c r="E156" s="215" t="s">
        <v>1100</v>
      </c>
      <c r="F156" s="215" t="s">
        <v>1662</v>
      </c>
      <c r="G156" s="215" t="s">
        <v>13459</v>
      </c>
      <c r="H156" s="216" t="s">
        <v>15763</v>
      </c>
      <c r="I156" s="217" t="s">
        <v>1663</v>
      </c>
      <c r="J156" s="217" t="s">
        <v>13843</v>
      </c>
      <c r="K156" s="268" t="s">
        <v>15764</v>
      </c>
      <c r="L156" s="268" t="s">
        <v>15765</v>
      </c>
      <c r="M156" s="268"/>
      <c r="N156" s="268"/>
      <c r="O156" s="268" t="s">
        <v>15766</v>
      </c>
      <c r="P156" s="218"/>
      <c r="Q156" s="269"/>
      <c r="R156" s="215" t="str">
        <f ca="1">IF(ISERROR($V156),"",OFFSET('Smelter Look-up'!$C$4,$V156-4,0)&amp;"")</f>
        <v>Shandong Tiancheng Biological Gold Industrial Co., Ltd.</v>
      </c>
      <c r="S156" s="222" t="str">
        <f t="shared" ca="1" si="21"/>
        <v>CN</v>
      </c>
      <c r="T156" s="222" t="str">
        <f ca="1">IF(B156="","",IF(ISERROR(MATCH($J156,SorP!$B$1:$B$6230,0)),"",INDIRECT("'SorP'!$A$"&amp;MATCH($J156,SorP!$B$1:$B$6230,0))))</f>
        <v>CN-SD</v>
      </c>
      <c r="U156" s="238"/>
      <c r="V156" s="270">
        <f>IF(C156="",NA(),MATCH($B156&amp;$C156,'Smelter Look-up'!$J:$J,0))</f>
        <v>240</v>
      </c>
      <c r="W156" s="271"/>
      <c r="X156" s="271">
        <f t="shared" si="22"/>
        <v>0</v>
      </c>
      <c r="Y156" s="271"/>
      <c r="Z156" s="271"/>
      <c r="AB156" s="273" t="str">
        <f t="shared" si="23"/>
        <v>GoldShandong Tiancheng Biological Gold Industrial Co., Ltd.</v>
      </c>
    </row>
    <row r="157" spans="1:28" s="272" customFormat="1" ht="102">
      <c r="A157" s="214" t="s">
        <v>728</v>
      </c>
      <c r="B157" s="215" t="s">
        <v>1130</v>
      </c>
      <c r="C157" s="219" t="s">
        <v>2176</v>
      </c>
      <c r="D157" s="278"/>
      <c r="E157" s="215" t="s">
        <v>1100</v>
      </c>
      <c r="F157" s="215" t="s">
        <v>728</v>
      </c>
      <c r="G157" s="215" t="s">
        <v>13459</v>
      </c>
      <c r="H157" s="216">
        <v>0</v>
      </c>
      <c r="I157" s="217" t="s">
        <v>1592</v>
      </c>
      <c r="J157" s="217" t="s">
        <v>15642</v>
      </c>
      <c r="K157" s="268"/>
      <c r="L157" s="268"/>
      <c r="M157" s="268"/>
      <c r="N157" s="268"/>
      <c r="O157" s="268" t="s">
        <v>15653</v>
      </c>
      <c r="P157" s="218"/>
      <c r="Q157" s="269"/>
      <c r="R157" s="215" t="str">
        <f ca="1">IF(ISERROR($V157),"",OFFSET('Smelter Look-up'!$C$4,$V157-4,0)&amp;"")</f>
        <v>Shandong Zhaojin Gold &amp; Silver Refinery Co., Ltd.</v>
      </c>
      <c r="S157" s="222" t="str">
        <f t="shared" ca="1" si="21"/>
        <v>CN</v>
      </c>
      <c r="T157" s="222" t="str">
        <f ca="1">IF(B157="","",IF(ISERROR(MATCH($J157,SorP!$B$1:$B$6230,0)),"",INDIRECT("'SorP'!$A$"&amp;MATCH($J157,SorP!$B$1:$B$6230,0))))</f>
        <v/>
      </c>
      <c r="U157" s="238"/>
      <c r="V157" s="270">
        <f>IF(C157="",NA(),MATCH($B157&amp;$C157,'Smelter Look-up'!$J:$J,0))</f>
        <v>241</v>
      </c>
      <c r="W157" s="271"/>
      <c r="X157" s="271">
        <f t="shared" si="22"/>
        <v>0</v>
      </c>
      <c r="Y157" s="271"/>
      <c r="Z157" s="271"/>
      <c r="AB157" s="273" t="str">
        <f t="shared" si="23"/>
        <v>GoldShandong Zhaojin Gold &amp; Silver Refinery Co., Ltd.</v>
      </c>
    </row>
    <row r="158" spans="1:28" s="272" customFormat="1" ht="89.25">
      <c r="A158" s="214" t="s">
        <v>1392</v>
      </c>
      <c r="B158" s="215" t="s">
        <v>1130</v>
      </c>
      <c r="C158" s="219" t="s">
        <v>2177</v>
      </c>
      <c r="D158" s="278"/>
      <c r="E158" s="215" t="s">
        <v>1100</v>
      </c>
      <c r="F158" s="215" t="s">
        <v>1392</v>
      </c>
      <c r="G158" s="215" t="s">
        <v>13459</v>
      </c>
      <c r="H158" s="216">
        <v>0</v>
      </c>
      <c r="I158" s="217" t="s">
        <v>1667</v>
      </c>
      <c r="J158" s="217" t="s">
        <v>13849</v>
      </c>
      <c r="K158" s="268"/>
      <c r="L158" s="268"/>
      <c r="M158" s="268"/>
      <c r="N158" s="268"/>
      <c r="O158" s="215" t="s">
        <v>1100</v>
      </c>
      <c r="P158" s="218"/>
      <c r="Q158" s="269"/>
      <c r="R158" s="215" t="str">
        <f ca="1">IF(ISERROR($V158),"",OFFSET('Smelter Look-up'!$C$4,$V158-4,0)&amp;"")</f>
        <v>Sichuan Tianze Precious Metals Co., Ltd.</v>
      </c>
      <c r="S158" s="222" t="str">
        <f t="shared" ca="1" si="21"/>
        <v>CN</v>
      </c>
      <c r="T158" s="222" t="str">
        <f ca="1">IF(B158="","",IF(ISERROR(MATCH($J158,SorP!$B$1:$B$6230,0)),"",INDIRECT("'SorP'!$A$"&amp;MATCH($J158,SorP!$B$1:$B$6230,0))))</f>
        <v>CN-SC</v>
      </c>
      <c r="U158" s="238"/>
      <c r="V158" s="270">
        <f>IF(C158="",NA(),MATCH($B158&amp;$C158,'Smelter Look-up'!$J:$J,0))</f>
        <v>247</v>
      </c>
      <c r="W158" s="271"/>
      <c r="X158" s="271">
        <f t="shared" si="22"/>
        <v>0</v>
      </c>
      <c r="Y158" s="271"/>
      <c r="Z158" s="271"/>
      <c r="AB158" s="273" t="str">
        <f t="shared" si="23"/>
        <v>GoldSichuan Tianze Precious Metals Co., Ltd.</v>
      </c>
    </row>
    <row r="159" spans="1:28" s="272" customFormat="1" ht="114.75">
      <c r="A159" s="214" t="s">
        <v>729</v>
      </c>
      <c r="B159" s="215" t="s">
        <v>1130</v>
      </c>
      <c r="C159" s="219" t="s">
        <v>914</v>
      </c>
      <c r="D159" s="278"/>
      <c r="E159" s="215" t="s">
        <v>883</v>
      </c>
      <c r="F159" s="215" t="s">
        <v>729</v>
      </c>
      <c r="G159" s="215" t="s">
        <v>13459</v>
      </c>
      <c r="H159" s="216">
        <v>0</v>
      </c>
      <c r="I159" s="217" t="s">
        <v>1668</v>
      </c>
      <c r="J159" s="217" t="s">
        <v>10169</v>
      </c>
      <c r="K159" s="268"/>
      <c r="L159" s="268"/>
      <c r="M159" s="268"/>
      <c r="N159" s="268"/>
      <c r="O159" s="215" t="s">
        <v>883</v>
      </c>
      <c r="P159" s="218"/>
      <c r="Q159" s="269"/>
      <c r="R159" s="215" t="str">
        <f ca="1">IF(ISERROR($V159),"",OFFSET('Smelter Look-up'!$C$4,$V159-4,0)&amp;"")</f>
        <v>SOE Shyolkovsky Factory of Secondary Precious Metals</v>
      </c>
      <c r="S159" s="222" t="str">
        <f t="shared" ca="1" si="21"/>
        <v>RU</v>
      </c>
      <c r="T159" s="222" t="str">
        <f ca="1">IF(B159="","",IF(ISERROR(MATCH($J159,SorP!$B$1:$B$6230,0)),"",INDIRECT("'SorP'!$A$"&amp;MATCH($J159,SorP!$B$1:$B$6230,0))))</f>
        <v>RU-MOS</v>
      </c>
      <c r="U159" s="238"/>
      <c r="V159" s="270">
        <f>IF(C159="",NA(),MATCH($B159&amp;$C159,'Smelter Look-up'!$J:$J,0))</f>
        <v>251</v>
      </c>
      <c r="W159" s="271"/>
      <c r="X159" s="271">
        <f t="shared" si="22"/>
        <v>0</v>
      </c>
      <c r="Y159" s="271"/>
      <c r="Z159" s="271"/>
      <c r="AB159" s="273" t="str">
        <f t="shared" si="23"/>
        <v>GoldSOE Shyolkovsky Factory of Secondary Precious Metals</v>
      </c>
    </row>
    <row r="160" spans="1:28" s="272" customFormat="1" ht="38.25">
      <c r="A160" s="214" t="s">
        <v>787</v>
      </c>
      <c r="B160" s="215" t="s">
        <v>1131</v>
      </c>
      <c r="C160" s="219" t="s">
        <v>2178</v>
      </c>
      <c r="D160" s="278"/>
      <c r="E160" s="215" t="s">
        <v>1096</v>
      </c>
      <c r="F160" s="215" t="s">
        <v>787</v>
      </c>
      <c r="G160" s="215" t="s">
        <v>13459</v>
      </c>
      <c r="H160" s="216">
        <v>0</v>
      </c>
      <c r="I160" s="217" t="s">
        <v>1809</v>
      </c>
      <c r="J160" s="217" t="s">
        <v>1683</v>
      </c>
      <c r="K160" s="268"/>
      <c r="L160" s="268"/>
      <c r="M160" s="268"/>
      <c r="N160" s="268"/>
      <c r="O160" s="268" t="s">
        <v>15647</v>
      </c>
      <c r="P160" s="218"/>
      <c r="Q160" s="269"/>
      <c r="R160" s="215" t="str">
        <f ca="1">IF(ISERROR($V160),"",OFFSET('Smelter Look-up'!$C$4,$V160-4,0)&amp;"")</f>
        <v>Soft Metais Ltda.</v>
      </c>
      <c r="S160" s="222" t="str">
        <f t="shared" ca="1" si="21"/>
        <v>BR</v>
      </c>
      <c r="T160" s="222" t="str">
        <f ca="1">IF(B160="","",IF(ISERROR(MATCH($J160,SorP!$B$1:$B$6230,0)),"",INDIRECT("'SorP'!$A$"&amp;MATCH($J160,SorP!$B$1:$B$6230,0))))</f>
        <v>BR-SP</v>
      </c>
      <c r="U160" s="238"/>
      <c r="V160" s="270">
        <f>IF(C160="",NA(),MATCH($B160&amp;$C160,'Smelter Look-up'!$J:$J,0))</f>
        <v>499</v>
      </c>
      <c r="W160" s="271"/>
      <c r="X160" s="271">
        <f t="shared" si="22"/>
        <v>0</v>
      </c>
      <c r="Y160" s="271"/>
      <c r="Z160" s="271"/>
      <c r="AB160" s="273" t="str">
        <f t="shared" si="23"/>
        <v>TinSoft Metais Ltda.</v>
      </c>
    </row>
    <row r="161" spans="1:28" s="272" customFormat="1" ht="102">
      <c r="A161" s="214" t="s">
        <v>730</v>
      </c>
      <c r="B161" s="215" t="s">
        <v>1130</v>
      </c>
      <c r="C161" s="219" t="s">
        <v>915</v>
      </c>
      <c r="D161" s="278"/>
      <c r="E161" s="215" t="s">
        <v>2462</v>
      </c>
      <c r="F161" s="215" t="s">
        <v>730</v>
      </c>
      <c r="G161" s="215" t="s">
        <v>13459</v>
      </c>
      <c r="H161" s="216">
        <v>0</v>
      </c>
      <c r="I161" s="217" t="s">
        <v>1669</v>
      </c>
      <c r="J161" s="217" t="s">
        <v>11721</v>
      </c>
      <c r="K161" s="268"/>
      <c r="L161" s="268"/>
      <c r="M161" s="268"/>
      <c r="N161" s="268"/>
      <c r="O161" s="268" t="s">
        <v>15666</v>
      </c>
      <c r="P161" s="218"/>
      <c r="Q161" s="269"/>
      <c r="R161" s="215" t="str">
        <f ca="1">IF(ISERROR($V161),"",OFFSET('Smelter Look-up'!$C$4,$V161-4,0)&amp;"")</f>
        <v>Solar Applied Materials Technology Corp.</v>
      </c>
      <c r="S161" s="222" t="str">
        <f t="shared" ca="1" si="21"/>
        <v>TW</v>
      </c>
      <c r="T161" s="222" t="str">
        <f ca="1">IF(B161="","",IF(ISERROR(MATCH($J161,SorP!$B$1:$B$6230,0)),"",INDIRECT("'SorP'!$A$"&amp;MATCH($J161,SorP!$B$1:$B$6230,0))))</f>
        <v>TW-TNN</v>
      </c>
      <c r="U161" s="238"/>
      <c r="V161" s="270">
        <f>IF(C161="",NA(),MATCH($B161&amp;$C161,'Smelter Look-up'!$J:$J,0))</f>
        <v>252</v>
      </c>
      <c r="W161" s="271"/>
      <c r="X161" s="271">
        <f t="shared" si="22"/>
        <v>0</v>
      </c>
      <c r="Y161" s="271"/>
      <c r="Z161" s="271"/>
      <c r="AB161" s="273" t="str">
        <f t="shared" si="23"/>
        <v>GoldSolar Applied Materials Technology Corp.</v>
      </c>
    </row>
    <row r="162" spans="1:28" s="272" customFormat="1" ht="89.25">
      <c r="A162" s="214" t="s">
        <v>762</v>
      </c>
      <c r="B162" s="215" t="s">
        <v>1132</v>
      </c>
      <c r="C162" s="219" t="s">
        <v>1378</v>
      </c>
      <c r="D162" s="278"/>
      <c r="E162" s="215" t="s">
        <v>883</v>
      </c>
      <c r="F162" s="215" t="s">
        <v>762</v>
      </c>
      <c r="G162" s="215" t="s">
        <v>13459</v>
      </c>
      <c r="H162" s="216">
        <v>0</v>
      </c>
      <c r="I162" s="217" t="s">
        <v>1745</v>
      </c>
      <c r="J162" s="217" t="s">
        <v>10218</v>
      </c>
      <c r="K162" s="268"/>
      <c r="L162" s="268"/>
      <c r="M162" s="268"/>
      <c r="N162" s="268"/>
      <c r="O162" s="268" t="s">
        <v>15657</v>
      </c>
      <c r="P162" s="218"/>
      <c r="Q162" s="269"/>
      <c r="R162" s="215" t="str">
        <f ca="1">IF(ISERROR($V162),"",OFFSET('Smelter Look-up'!$C$4,$V162-4,0)&amp;"")</f>
        <v>Solikamsk Magnesium Works OAO</v>
      </c>
      <c r="S162" s="222" t="str">
        <f t="shared" ca="1" si="21"/>
        <v>RU</v>
      </c>
      <c r="T162" s="222" t="str">
        <f ca="1">IF(B162="","",IF(ISERROR(MATCH($J162,SorP!$B$1:$B$6230,0)),"",INDIRECT("'SorP'!$A$"&amp;MATCH($J162,SorP!$B$1:$B$6230,0))))</f>
        <v>RU-PER</v>
      </c>
      <c r="U162" s="238"/>
      <c r="V162" s="270">
        <f>IF(C162="",NA(),MATCH($B162&amp;$C162,'Smelter Look-up'!$J:$J,0))</f>
        <v>364</v>
      </c>
      <c r="W162" s="271"/>
      <c r="X162" s="271">
        <f t="shared" si="22"/>
        <v>0</v>
      </c>
      <c r="Y162" s="271"/>
      <c r="Z162" s="271"/>
      <c r="AB162" s="273" t="str">
        <f t="shared" si="23"/>
        <v>TantalumSolikamsk Magnesium Works OAO</v>
      </c>
    </row>
    <row r="163" spans="1:28" s="272" customFormat="1" ht="76.5">
      <c r="A163" s="214" t="s">
        <v>731</v>
      </c>
      <c r="B163" s="215" t="s">
        <v>1130</v>
      </c>
      <c r="C163" s="219" t="s">
        <v>58</v>
      </c>
      <c r="D163" s="278"/>
      <c r="E163" s="215" t="s">
        <v>1108</v>
      </c>
      <c r="F163" s="215" t="s">
        <v>731</v>
      </c>
      <c r="G163" s="215" t="s">
        <v>13459</v>
      </c>
      <c r="H163" s="216">
        <v>0</v>
      </c>
      <c r="I163" s="217" t="s">
        <v>1670</v>
      </c>
      <c r="J163" s="217" t="s">
        <v>2231</v>
      </c>
      <c r="K163" s="268"/>
      <c r="L163" s="268"/>
      <c r="M163" s="268"/>
      <c r="N163" s="268"/>
      <c r="O163" s="268" t="s">
        <v>15644</v>
      </c>
      <c r="P163" s="218"/>
      <c r="Q163" s="269"/>
      <c r="R163" s="215" t="str">
        <f ca="1">IF(ISERROR($V163),"",OFFSET('Smelter Look-up'!$C$4,$V163-4,0)&amp;"")</f>
        <v>Sumitomo Metal Mining Co., Ltd.</v>
      </c>
      <c r="S163" s="222" t="str">
        <f t="shared" ca="1" si="21"/>
        <v>JP</v>
      </c>
      <c r="T163" s="222" t="str">
        <f ca="1">IF(B163="","",IF(ISERROR(MATCH($J163,SorP!$B$1:$B$6230,0)),"",INDIRECT("'SorP'!$A$"&amp;MATCH($J163,SorP!$B$1:$B$6230,0))))</f>
        <v>JP-38</v>
      </c>
      <c r="U163" s="238"/>
      <c r="V163" s="270">
        <f>IF(C163="",NA(),MATCH($B163&amp;$C163,'Smelter Look-up'!$J:$J,0))</f>
        <v>259</v>
      </c>
      <c r="W163" s="271"/>
      <c r="X163" s="271">
        <f t="shared" si="22"/>
        <v>0</v>
      </c>
      <c r="Y163" s="271"/>
      <c r="Z163" s="271"/>
      <c r="AB163" s="273" t="str">
        <f t="shared" si="23"/>
        <v>GoldSumitomo Metal Mining Co., Ltd.</v>
      </c>
    </row>
    <row r="164" spans="1:28" s="272" customFormat="1" ht="76.5">
      <c r="A164" s="214" t="s">
        <v>15961</v>
      </c>
      <c r="B164" s="215" t="s">
        <v>1130</v>
      </c>
      <c r="C164" s="219" t="s">
        <v>15962</v>
      </c>
      <c r="D164" s="278" t="s">
        <v>15962</v>
      </c>
      <c r="E164" s="215" t="s">
        <v>2462</v>
      </c>
      <c r="F164" s="215" t="s">
        <v>15961</v>
      </c>
      <c r="G164" s="215" t="s">
        <v>15631</v>
      </c>
      <c r="H164" s="216" t="s">
        <v>15631</v>
      </c>
      <c r="I164" s="217" t="s">
        <v>15631</v>
      </c>
      <c r="J164" s="217" t="s">
        <v>15631</v>
      </c>
      <c r="K164" s="268"/>
      <c r="L164" s="268"/>
      <c r="M164" s="268"/>
      <c r="N164" s="268"/>
      <c r="O164" s="268" t="s">
        <v>15963</v>
      </c>
      <c r="P164" s="218" t="s">
        <v>488</v>
      </c>
      <c r="Q164" s="269"/>
      <c r="R164" s="215" t="str">
        <f ca="1">IF(ISERROR($V164),"",OFFSET('Smelter Look-up'!$C$4,$V164-4,0)&amp;"")</f>
        <v/>
      </c>
      <c r="S164" s="222" t="str">
        <f t="shared" ca="1" si="21"/>
        <v>TW</v>
      </c>
      <c r="T164" s="222" t="str">
        <f ca="1">IF(B164="","",IF(ISERROR(MATCH($J164,SorP!$B$1:$B$6230,0)),"",INDIRECT("'SorP'!$A$"&amp;MATCH($J164,SorP!$B$1:$B$6230,0))))</f>
        <v/>
      </c>
      <c r="U164" s="238"/>
      <c r="V164" s="270" t="e">
        <f>IF(C164="",NA(),MATCH($B164&amp;$C164,'Smelter Look-up'!$J:$J,0))</f>
        <v>#N/A</v>
      </c>
      <c r="W164" s="271"/>
      <c r="X164" s="271">
        <f t="shared" si="22"/>
        <v>0</v>
      </c>
      <c r="Y164" s="271"/>
      <c r="Z164" s="271"/>
      <c r="AB164" s="273" t="str">
        <f t="shared" si="23"/>
        <v>GoldSuper Dragon Technology Co., Ltd.</v>
      </c>
    </row>
    <row r="165" spans="1:28" s="272" customFormat="1" ht="63.75">
      <c r="A165" s="214" t="s">
        <v>763</v>
      </c>
      <c r="B165" s="215" t="s">
        <v>1132</v>
      </c>
      <c r="C165" s="219" t="s">
        <v>2476</v>
      </c>
      <c r="D165" s="278"/>
      <c r="E165" s="215" t="s">
        <v>1108</v>
      </c>
      <c r="F165" s="215" t="s">
        <v>763</v>
      </c>
      <c r="G165" s="215" t="s">
        <v>13459</v>
      </c>
      <c r="H165" s="216">
        <v>0</v>
      </c>
      <c r="I165" s="217" t="s">
        <v>1746</v>
      </c>
      <c r="J165" s="217" t="s">
        <v>1558</v>
      </c>
      <c r="K165" s="268"/>
      <c r="L165" s="268"/>
      <c r="M165" s="268"/>
      <c r="N165" s="268"/>
      <c r="O165" s="268" t="s">
        <v>15644</v>
      </c>
      <c r="P165" s="218"/>
      <c r="Q165" s="269"/>
      <c r="R165" s="215" t="str">
        <f ca="1">IF(ISERROR($V165),"",OFFSET('Smelter Look-up'!$C$4,$V165-4,0)&amp;"")</f>
        <v>Taki Chemical Co., Ltd.</v>
      </c>
      <c r="S165" s="222" t="str">
        <f t="shared" ref="S165:S194" ca="1" si="24">IF(B165="","",IF(ISERROR(MATCH($E165,CL,0)),"Unknown",INDIRECT("'C'!$A$"&amp;MATCH($E165,CL,0)+1)))</f>
        <v>JP</v>
      </c>
      <c r="T165" s="222" t="str">
        <f ca="1">IF(B165="","",IF(ISERROR(MATCH($J165,SorP!$B$1:$B$6230,0)),"",INDIRECT("'SorP'!$A$"&amp;MATCH($J165,SorP!$B$1:$B$6230,0))))</f>
        <v>JP-28</v>
      </c>
      <c r="U165" s="238"/>
      <c r="V165" s="270">
        <f>IF(C165="",NA(),MATCH($B165&amp;$C165,'Smelter Look-up'!$J:$J,0))</f>
        <v>366</v>
      </c>
      <c r="W165" s="271"/>
      <c r="X165" s="271">
        <f t="shared" ref="X165:X194" si="25">IF(AND(C165="Smelter not listed",OR(LEN(D165)=0,LEN(E165)=0)),1,0)</f>
        <v>0</v>
      </c>
      <c r="Y165" s="271"/>
      <c r="Z165" s="271"/>
      <c r="AB165" s="273" t="str">
        <f t="shared" ref="AB165:AB194" si="26">B165&amp;C165</f>
        <v>TantalumTaki Chemical Co., Ltd.</v>
      </c>
    </row>
    <row r="166" spans="1:28" s="272" customFormat="1" ht="63.75">
      <c r="A166" s="214" t="s">
        <v>732</v>
      </c>
      <c r="B166" s="215" t="s">
        <v>1130</v>
      </c>
      <c r="C166" s="219" t="s">
        <v>1233</v>
      </c>
      <c r="D166" s="278"/>
      <c r="E166" s="215" t="s">
        <v>1108</v>
      </c>
      <c r="F166" s="215" t="s">
        <v>732</v>
      </c>
      <c r="G166" s="215" t="s">
        <v>13459</v>
      </c>
      <c r="H166" s="216">
        <v>0</v>
      </c>
      <c r="I166" s="217" t="s">
        <v>1672</v>
      </c>
      <c r="J166" s="217" t="s">
        <v>1673</v>
      </c>
      <c r="K166" s="268"/>
      <c r="L166" s="268"/>
      <c r="M166" s="268"/>
      <c r="N166" s="268"/>
      <c r="O166" s="268" t="s">
        <v>15644</v>
      </c>
      <c r="P166" s="218"/>
      <c r="Q166" s="269"/>
      <c r="R166" s="215" t="str">
        <f ca="1">IF(ISERROR($V166),"",OFFSET('Smelter Look-up'!$C$4,$V166-4,0)&amp;"")</f>
        <v>Tanaka Kikinzoku Kogyo K.K.</v>
      </c>
      <c r="S166" s="222" t="str">
        <f t="shared" ca="1" si="24"/>
        <v>JP</v>
      </c>
      <c r="T166" s="222" t="str">
        <f ca="1">IF(B166="","",IF(ISERROR(MATCH($J166,SorP!$B$1:$B$6230,0)),"",INDIRECT("'SorP'!$A$"&amp;MATCH($J166,SorP!$B$1:$B$6230,0))))</f>
        <v>JP-14</v>
      </c>
      <c r="U166" s="238"/>
      <c r="V166" s="270">
        <f>IF(C166="",NA(),MATCH($B166&amp;$C166,'Smelter Look-up'!$J:$J,0))</f>
        <v>271</v>
      </c>
      <c r="W166" s="271"/>
      <c r="X166" s="271">
        <f t="shared" si="25"/>
        <v>0</v>
      </c>
      <c r="Y166" s="271"/>
      <c r="Z166" s="271"/>
      <c r="AB166" s="273" t="str">
        <f t="shared" si="26"/>
        <v>GoldTanaka Kikinzoku Kogyo K.K.</v>
      </c>
    </row>
    <row r="167" spans="1:28" s="272" customFormat="1" ht="89.25">
      <c r="A167" s="214" t="s">
        <v>15675</v>
      </c>
      <c r="B167" s="215" t="s">
        <v>1133</v>
      </c>
      <c r="C167" s="219" t="s">
        <v>15676</v>
      </c>
      <c r="D167" s="278"/>
      <c r="E167" s="215" t="s">
        <v>892</v>
      </c>
      <c r="F167" s="215" t="s">
        <v>15675</v>
      </c>
      <c r="G167" s="215" t="s">
        <v>13459</v>
      </c>
      <c r="H167" s="216">
        <v>0</v>
      </c>
      <c r="I167" s="217" t="s">
        <v>15677</v>
      </c>
      <c r="J167" s="217" t="s">
        <v>12372</v>
      </c>
      <c r="K167" s="268"/>
      <c r="L167" s="268"/>
      <c r="M167" s="268"/>
      <c r="N167" s="268"/>
      <c r="O167" s="215" t="s">
        <v>892</v>
      </c>
      <c r="P167" s="218"/>
      <c r="Q167" s="269"/>
      <c r="R167" s="215" t="str">
        <f ca="1">IF(ISERROR($V167),"",OFFSET('Smelter Look-up'!$C$4,$V167-4,0)&amp;"")</f>
        <v/>
      </c>
      <c r="S167" s="222" t="str">
        <f t="shared" ca="1" si="24"/>
        <v>VN</v>
      </c>
      <c r="T167" s="222" t="str">
        <f ca="1">IF(B167="","",IF(ISERROR(MATCH($J167,SorP!$B$1:$B$6230,0)),"",INDIRECT("'SorP'!$A$"&amp;MATCH($J167,SorP!$B$1:$B$6230,0))))</f>
        <v>VN-37</v>
      </c>
      <c r="U167" s="238"/>
      <c r="V167" s="270" t="e">
        <f>IF(C167="",NA(),MATCH($B167&amp;$C167,'Smelter Look-up'!$J:$J,0))</f>
        <v>#N/A</v>
      </c>
      <c r="W167" s="271"/>
      <c r="X167" s="271">
        <f t="shared" si="25"/>
        <v>0</v>
      </c>
      <c r="Y167" s="271"/>
      <c r="Z167" s="271"/>
      <c r="AB167" s="273" t="str">
        <f t="shared" si="26"/>
        <v>TungstenTejing (Vietnam) Tungsten Co., Ltd.</v>
      </c>
    </row>
    <row r="168" spans="1:28" s="272" customFormat="1" ht="38.25">
      <c r="A168" s="214" t="s">
        <v>764</v>
      </c>
      <c r="B168" s="215" t="s">
        <v>1132</v>
      </c>
      <c r="C168" s="219" t="s">
        <v>1747</v>
      </c>
      <c r="D168" s="278"/>
      <c r="E168" s="215" t="s">
        <v>2463</v>
      </c>
      <c r="F168" s="215" t="s">
        <v>764</v>
      </c>
      <c r="G168" s="215" t="s">
        <v>13459</v>
      </c>
      <c r="H168" s="216">
        <v>0</v>
      </c>
      <c r="I168" s="217" t="s">
        <v>1748</v>
      </c>
      <c r="J168" s="217" t="s">
        <v>1749</v>
      </c>
      <c r="K168" s="268"/>
      <c r="L168" s="268"/>
      <c r="M168" s="268"/>
      <c r="N168" s="268"/>
      <c r="O168" s="268" t="s">
        <v>15651</v>
      </c>
      <c r="P168" s="218"/>
      <c r="Q168" s="269"/>
      <c r="R168" s="215" t="str">
        <f ca="1">IF(ISERROR($V168),"",OFFSET('Smelter Look-up'!$C$4,$V168-4,0)&amp;"")</f>
        <v>Telex Metals</v>
      </c>
      <c r="S168" s="222" t="str">
        <f t="shared" ca="1" si="24"/>
        <v>US</v>
      </c>
      <c r="T168" s="222" t="str">
        <f ca="1">IF(B168="","",IF(ISERROR(MATCH($J168,SorP!$B$1:$B$6230,0)),"",INDIRECT("'SorP'!$A$"&amp;MATCH($J168,SorP!$B$1:$B$6230,0))))</f>
        <v>US-PA</v>
      </c>
      <c r="U168" s="238"/>
      <c r="V168" s="270">
        <f>IF(C168="",NA(),MATCH($B168&amp;$C168,'Smelter Look-up'!$J:$J,0))</f>
        <v>372</v>
      </c>
      <c r="W168" s="271"/>
      <c r="X168" s="271">
        <f t="shared" si="25"/>
        <v>0</v>
      </c>
      <c r="Y168" s="271"/>
      <c r="Z168" s="271"/>
      <c r="AB168" s="273" t="str">
        <f t="shared" si="26"/>
        <v>TantalumTelex Metals</v>
      </c>
    </row>
    <row r="169" spans="1:28" s="272" customFormat="1" ht="25.5">
      <c r="A169" s="214" t="s">
        <v>788</v>
      </c>
      <c r="B169" s="215" t="s">
        <v>1131</v>
      </c>
      <c r="C169" s="219" t="s">
        <v>1031</v>
      </c>
      <c r="D169" s="278"/>
      <c r="E169" s="215" t="s">
        <v>888</v>
      </c>
      <c r="F169" s="215" t="s">
        <v>788</v>
      </c>
      <c r="G169" s="215" t="s">
        <v>13459</v>
      </c>
      <c r="H169" s="216">
        <v>0</v>
      </c>
      <c r="I169" s="217" t="s">
        <v>1810</v>
      </c>
      <c r="J169" s="217" t="s">
        <v>1811</v>
      </c>
      <c r="K169" s="268"/>
      <c r="L169" s="268"/>
      <c r="M169" s="268"/>
      <c r="N169" s="268"/>
      <c r="O169" s="268" t="s">
        <v>15664</v>
      </c>
      <c r="P169" s="218"/>
      <c r="Q169" s="269"/>
      <c r="R169" s="215" t="str">
        <f ca="1">IF(ISERROR($V169),"",OFFSET('Smelter Look-up'!$C$4,$V169-4,0)&amp;"")</f>
        <v>Thaisarco</v>
      </c>
      <c r="S169" s="222" t="str">
        <f t="shared" ca="1" si="24"/>
        <v>TH</v>
      </c>
      <c r="T169" s="222" t="str">
        <f ca="1">IF(B169="","",IF(ISERROR(MATCH($J169,SorP!$B$1:$B$6230,0)),"",INDIRECT("'SorP'!$A$"&amp;MATCH($J169,SorP!$B$1:$B$6230,0))))</f>
        <v>TH-83</v>
      </c>
      <c r="U169" s="238"/>
      <c r="V169" s="270">
        <f>IF(C169="",NA(),MATCH($B169&amp;$C169,'Smelter Look-up'!$J:$J,0))</f>
        <v>504</v>
      </c>
      <c r="W169" s="271"/>
      <c r="X169" s="271">
        <f t="shared" si="25"/>
        <v>0</v>
      </c>
      <c r="Y169" s="271"/>
      <c r="Z169" s="271"/>
      <c r="AB169" s="273" t="str">
        <f t="shared" si="26"/>
        <v>TinThaisarco</v>
      </c>
    </row>
    <row r="170" spans="1:28" s="272" customFormat="1" ht="102">
      <c r="A170" s="214" t="s">
        <v>1814</v>
      </c>
      <c r="B170" s="215" t="s">
        <v>1131</v>
      </c>
      <c r="C170" s="219" t="s">
        <v>1813</v>
      </c>
      <c r="D170" s="278"/>
      <c r="E170" s="215" t="s">
        <v>1100</v>
      </c>
      <c r="F170" s="215" t="s">
        <v>1814</v>
      </c>
      <c r="G170" s="215" t="s">
        <v>13459</v>
      </c>
      <c r="H170" s="216">
        <v>0</v>
      </c>
      <c r="I170" s="217" t="s">
        <v>2477</v>
      </c>
      <c r="J170" s="217" t="s">
        <v>13851</v>
      </c>
      <c r="K170" s="268"/>
      <c r="L170" s="268"/>
      <c r="M170" s="268"/>
      <c r="N170" s="268"/>
      <c r="O170" s="268" t="s">
        <v>15653</v>
      </c>
      <c r="P170" s="218"/>
      <c r="Q170" s="269"/>
      <c r="R170" s="215" t="str">
        <f ca="1">IF(ISERROR($V170),"",OFFSET('Smelter Look-up'!$C$4,$V170-4,0)&amp;"")</f>
        <v>Gejiu Yunxin Nonferrous Electrolysis Co., Ltd.</v>
      </c>
      <c r="S170" s="222" t="str">
        <f t="shared" ca="1" si="24"/>
        <v>CN</v>
      </c>
      <c r="T170" s="222" t="str">
        <f ca="1">IF(B170="","",IF(ISERROR(MATCH($J170,SorP!$B$1:$B$6230,0)),"",INDIRECT("'SorP'!$A$"&amp;MATCH($J170,SorP!$B$1:$B$6230,0))))</f>
        <v>CN-YN</v>
      </c>
      <c r="U170" s="238"/>
      <c r="V170" s="270">
        <f>IF(C170="",NA(),MATCH($B170&amp;$C170,'Smelter Look-up'!$J:$J,0))</f>
        <v>429</v>
      </c>
      <c r="W170" s="271"/>
      <c r="X170" s="271">
        <f t="shared" si="25"/>
        <v>0</v>
      </c>
      <c r="Y170" s="271"/>
      <c r="Z170" s="271"/>
      <c r="AB170" s="273" t="str">
        <f t="shared" si="26"/>
        <v>TinGejiu Yunxin Nonferrous Electrolysis Co., Ltd.</v>
      </c>
    </row>
    <row r="171" spans="1:28" s="272" customFormat="1" ht="89.25">
      <c r="A171" s="214" t="s">
        <v>733</v>
      </c>
      <c r="B171" s="215" t="s">
        <v>1130</v>
      </c>
      <c r="C171" s="219" t="s">
        <v>2235</v>
      </c>
      <c r="D171" s="278"/>
      <c r="E171" s="215" t="s">
        <v>1100</v>
      </c>
      <c r="F171" s="215" t="s">
        <v>733</v>
      </c>
      <c r="G171" s="215" t="s">
        <v>13459</v>
      </c>
      <c r="H171" s="216" t="s">
        <v>15767</v>
      </c>
      <c r="I171" s="217" t="s">
        <v>1667</v>
      </c>
      <c r="J171" s="217" t="s">
        <v>13849</v>
      </c>
      <c r="K171" s="268" t="s">
        <v>15768</v>
      </c>
      <c r="L171" s="268" t="s">
        <v>15769</v>
      </c>
      <c r="M171" s="268"/>
      <c r="N171" s="268"/>
      <c r="O171" s="268" t="s">
        <v>15770</v>
      </c>
      <c r="P171" s="218"/>
      <c r="Q171" s="269"/>
      <c r="R171" s="215" t="str">
        <f ca="1">IF(ISERROR($V171),"",OFFSET('Smelter Look-up'!$C$4,$V171-4,0)&amp;"")</f>
        <v>Great Wall Precious Metals Co., Ltd. of CBPM</v>
      </c>
      <c r="S171" s="222" t="str">
        <f t="shared" ca="1" si="24"/>
        <v>CN</v>
      </c>
      <c r="T171" s="222" t="str">
        <f ca="1">IF(B171="","",IF(ISERROR(MATCH($J171,SorP!$B$1:$B$6230,0)),"",INDIRECT("'SorP'!$A$"&amp;MATCH($J171,SorP!$B$1:$B$6230,0))))</f>
        <v>CN-SC</v>
      </c>
      <c r="U171" s="238"/>
      <c r="V171" s="270">
        <f>IF(C171="",NA(),MATCH($B171&amp;$C171,'Smelter Look-up'!$J:$J,0))</f>
        <v>90</v>
      </c>
      <c r="W171" s="271"/>
      <c r="X171" s="271">
        <f t="shared" si="25"/>
        <v>0</v>
      </c>
      <c r="Y171" s="271"/>
      <c r="Z171" s="271"/>
      <c r="AB171" s="273" t="str">
        <f t="shared" si="26"/>
        <v>GoldGreat Wall Precious Metals Co., Ltd. of CBPM</v>
      </c>
    </row>
    <row r="172" spans="1:28" s="272" customFormat="1" ht="102">
      <c r="A172" s="214" t="s">
        <v>734</v>
      </c>
      <c r="B172" s="215" t="s">
        <v>1130</v>
      </c>
      <c r="C172" s="219" t="s">
        <v>2179</v>
      </c>
      <c r="D172" s="278"/>
      <c r="E172" s="215" t="s">
        <v>1100</v>
      </c>
      <c r="F172" s="215" t="s">
        <v>734</v>
      </c>
      <c r="G172" s="215" t="s">
        <v>13459</v>
      </c>
      <c r="H172" s="216">
        <v>0</v>
      </c>
      <c r="I172" s="217" t="s">
        <v>1663</v>
      </c>
      <c r="J172" s="217" t="s">
        <v>15642</v>
      </c>
      <c r="K172" s="268"/>
      <c r="L172" s="268"/>
      <c r="M172" s="268"/>
      <c r="N172" s="268"/>
      <c r="O172" s="268" t="s">
        <v>15653</v>
      </c>
      <c r="P172" s="218"/>
      <c r="Q172" s="269"/>
      <c r="R172" s="215" t="str">
        <f ca="1">IF(ISERROR($V172),"",OFFSET('Smelter Look-up'!$C$4,$V172-4,0)&amp;"")</f>
        <v>Shandong Gold Smelting Co., Ltd.</v>
      </c>
      <c r="S172" s="222" t="str">
        <f t="shared" ca="1" si="24"/>
        <v>CN</v>
      </c>
      <c r="T172" s="222" t="str">
        <f ca="1">IF(B172="","",IF(ISERROR(MATCH($J172,SorP!$B$1:$B$6230,0)),"",INDIRECT("'SorP'!$A$"&amp;MATCH($J172,SorP!$B$1:$B$6230,0))))</f>
        <v/>
      </c>
      <c r="U172" s="238"/>
      <c r="V172" s="270">
        <f>IF(C172="",NA(),MATCH($B172&amp;$C172,'Smelter Look-up'!$J:$J,0))</f>
        <v>275</v>
      </c>
      <c r="W172" s="271"/>
      <c r="X172" s="271">
        <f t="shared" si="25"/>
        <v>0</v>
      </c>
      <c r="Y172" s="271"/>
      <c r="Z172" s="271"/>
      <c r="AB172" s="273" t="str">
        <f t="shared" si="26"/>
        <v>GoldThe Refinery of Shandong Gold Mining Co., Ltd.</v>
      </c>
    </row>
    <row r="173" spans="1:28" s="272" customFormat="1" ht="63.75">
      <c r="A173" s="214" t="s">
        <v>735</v>
      </c>
      <c r="B173" s="215" t="s">
        <v>1130</v>
      </c>
      <c r="C173" s="219" t="s">
        <v>2180</v>
      </c>
      <c r="D173" s="278"/>
      <c r="E173" s="215" t="s">
        <v>1108</v>
      </c>
      <c r="F173" s="215" t="s">
        <v>735</v>
      </c>
      <c r="G173" s="215" t="s">
        <v>13459</v>
      </c>
      <c r="H173" s="216">
        <v>0</v>
      </c>
      <c r="I173" s="217" t="s">
        <v>1678</v>
      </c>
      <c r="J173" s="217" t="s">
        <v>1587</v>
      </c>
      <c r="K173" s="268"/>
      <c r="L173" s="268"/>
      <c r="M173" s="268"/>
      <c r="N173" s="268"/>
      <c r="O173" s="268" t="s">
        <v>15644</v>
      </c>
      <c r="P173" s="218"/>
      <c r="Q173" s="269"/>
      <c r="R173" s="215" t="str">
        <f ca="1">IF(ISERROR($V173),"",OFFSET('Smelter Look-up'!$C$4,$V173-4,0)&amp;"")</f>
        <v>Tokuriki Honten Co., Ltd.</v>
      </c>
      <c r="S173" s="222" t="str">
        <f t="shared" ca="1" si="24"/>
        <v>JP</v>
      </c>
      <c r="T173" s="222" t="str">
        <f ca="1">IF(B173="","",IF(ISERROR(MATCH($J173,SorP!$B$1:$B$6230,0)),"",INDIRECT("'SorP'!$A$"&amp;MATCH($J173,SorP!$B$1:$B$6230,0))))</f>
        <v>JP-11</v>
      </c>
      <c r="U173" s="238"/>
      <c r="V173" s="270">
        <f>IF(C173="",NA(),MATCH($B173&amp;$C173,'Smelter Look-up'!$J:$J,0))</f>
        <v>276</v>
      </c>
      <c r="W173" s="271"/>
      <c r="X173" s="271">
        <f t="shared" si="25"/>
        <v>0</v>
      </c>
      <c r="Y173" s="271"/>
      <c r="Z173" s="271"/>
      <c r="AB173" s="273" t="str">
        <f t="shared" si="26"/>
        <v>GoldTokuriki Honten Co., Ltd.</v>
      </c>
    </row>
    <row r="174" spans="1:28" s="272" customFormat="1" ht="102">
      <c r="A174" s="214" t="s">
        <v>736</v>
      </c>
      <c r="B174" s="215" t="s">
        <v>1130</v>
      </c>
      <c r="C174" s="219" t="s">
        <v>2214</v>
      </c>
      <c r="D174" s="278"/>
      <c r="E174" s="215" t="s">
        <v>1100</v>
      </c>
      <c r="F174" s="215" t="s">
        <v>736</v>
      </c>
      <c r="G174" s="215" t="s">
        <v>13459</v>
      </c>
      <c r="H174" s="216" t="s">
        <v>15771</v>
      </c>
      <c r="I174" s="217" t="s">
        <v>1679</v>
      </c>
      <c r="J174" s="217" t="s">
        <v>13840</v>
      </c>
      <c r="K174" s="268" t="s">
        <v>15772</v>
      </c>
      <c r="L174" s="268" t="s">
        <v>15773</v>
      </c>
      <c r="M174" s="268"/>
      <c r="N174" s="268"/>
      <c r="O174" s="268" t="s">
        <v>15774</v>
      </c>
      <c r="P174" s="218"/>
      <c r="Q174" s="269"/>
      <c r="R174" s="215" t="str">
        <f ca="1">IF(ISERROR($V174),"",OFFSET('Smelter Look-up'!$C$4,$V174-4,0)&amp;"")</f>
        <v>Tongling Nonferrous Metals Group Co., Ltd.</v>
      </c>
      <c r="S174" s="222" t="str">
        <f t="shared" ca="1" si="24"/>
        <v>CN</v>
      </c>
      <c r="T174" s="222" t="str">
        <f ca="1">IF(B174="","",IF(ISERROR(MATCH($J174,SorP!$B$1:$B$6230,0)),"",INDIRECT("'SorP'!$A$"&amp;MATCH($J174,SorP!$B$1:$B$6230,0))))</f>
        <v>CN-AH</v>
      </c>
      <c r="U174" s="238"/>
      <c r="V174" s="270">
        <f>IF(C174="",NA(),MATCH($B174&amp;$C174,'Smelter Look-up'!$J:$J,0))</f>
        <v>277</v>
      </c>
      <c r="W174" s="271"/>
      <c r="X174" s="271">
        <f t="shared" si="25"/>
        <v>0</v>
      </c>
      <c r="Y174" s="271"/>
      <c r="Z174" s="271"/>
      <c r="AB174" s="273" t="str">
        <f t="shared" si="26"/>
        <v>GoldTongling Nonferrous Metals Group Co., Ltd.</v>
      </c>
    </row>
    <row r="175" spans="1:28" s="272" customFormat="1" ht="25.5">
      <c r="A175" s="214" t="s">
        <v>737</v>
      </c>
      <c r="B175" s="215" t="s">
        <v>1130</v>
      </c>
      <c r="C175" s="219" t="s">
        <v>610</v>
      </c>
      <c r="D175" s="278"/>
      <c r="E175" s="215" t="s">
        <v>1111</v>
      </c>
      <c r="F175" s="215" t="s">
        <v>737</v>
      </c>
      <c r="G175" s="215" t="s">
        <v>13459</v>
      </c>
      <c r="H175" s="216">
        <v>0</v>
      </c>
      <c r="I175" s="217" t="s">
        <v>1682</v>
      </c>
      <c r="J175" s="217" t="s">
        <v>13083</v>
      </c>
      <c r="K175" s="268"/>
      <c r="L175" s="268"/>
      <c r="M175" s="268"/>
      <c r="N175" s="268"/>
      <c r="O175" s="268" t="s">
        <v>15656</v>
      </c>
      <c r="P175" s="218"/>
      <c r="Q175" s="269"/>
      <c r="R175" s="215" t="str">
        <f ca="1">IF(ISERROR($V175),"",OFFSET('Smelter Look-up'!$C$4,$V175-4,0)&amp;"")</f>
        <v>Torecom</v>
      </c>
      <c r="S175" s="222" t="str">
        <f t="shared" ca="1" si="24"/>
        <v>KR</v>
      </c>
      <c r="T175" s="222" t="str">
        <f ca="1">IF(B175="","",IF(ISERROR(MATCH($J175,SorP!$B$1:$B$6230,0)),"",INDIRECT("'SorP'!$A$"&amp;MATCH($J175,SorP!$B$1:$B$6230,0))))</f>
        <v>KR-44</v>
      </c>
      <c r="U175" s="238"/>
      <c r="V175" s="270">
        <f>IF(C175="",NA(),MATCH($B175&amp;$C175,'Smelter Look-up'!$J:$J,0))</f>
        <v>281</v>
      </c>
      <c r="W175" s="271"/>
      <c r="X175" s="271">
        <f t="shared" si="25"/>
        <v>0</v>
      </c>
      <c r="Y175" s="271"/>
      <c r="Z175" s="271"/>
      <c r="AB175" s="273" t="str">
        <f t="shared" si="26"/>
        <v>GoldTorecom</v>
      </c>
    </row>
    <row r="176" spans="1:28" s="272" customFormat="1" ht="76.5">
      <c r="A176" s="214" t="s">
        <v>765</v>
      </c>
      <c r="B176" s="215" t="s">
        <v>1132</v>
      </c>
      <c r="C176" s="219" t="s">
        <v>1750</v>
      </c>
      <c r="D176" s="278"/>
      <c r="E176" s="215" t="s">
        <v>1109</v>
      </c>
      <c r="F176" s="215" t="s">
        <v>765</v>
      </c>
      <c r="G176" s="215" t="s">
        <v>13459</v>
      </c>
      <c r="H176" s="216">
        <v>0</v>
      </c>
      <c r="I176" s="217" t="s">
        <v>1613</v>
      </c>
      <c r="J176" s="217" t="s">
        <v>7164</v>
      </c>
      <c r="K176" s="268"/>
      <c r="L176" s="268"/>
      <c r="M176" s="268"/>
      <c r="N176" s="268"/>
      <c r="O176" s="268" t="s">
        <v>15659</v>
      </c>
      <c r="P176" s="218"/>
      <c r="Q176" s="269"/>
      <c r="R176" s="215" t="str">
        <f ca="1">IF(ISERROR($V176),"",OFFSET('Smelter Look-up'!$C$4,$V176-4,0)&amp;"")</f>
        <v>Ulba Metallurgical Plant JSC</v>
      </c>
      <c r="S176" s="222" t="str">
        <f t="shared" ca="1" si="24"/>
        <v>KZ</v>
      </c>
      <c r="T176" s="222" t="str">
        <f ca="1">IF(B176="","",IF(ISERROR(MATCH($J176,SorP!$B$1:$B$6230,0)),"",INDIRECT("'SorP'!$A$"&amp;MATCH($J176,SorP!$B$1:$B$6230,0))))</f>
        <v>KZ-KAR</v>
      </c>
      <c r="U176" s="238"/>
      <c r="V176" s="270">
        <f>IF(C176="",NA(),MATCH($B176&amp;$C176,'Smelter Look-up'!$J:$J,0))</f>
        <v>374</v>
      </c>
      <c r="W176" s="271"/>
      <c r="X176" s="271">
        <f t="shared" si="25"/>
        <v>0</v>
      </c>
      <c r="Y176" s="271"/>
      <c r="Z176" s="271"/>
      <c r="AB176" s="273" t="str">
        <f t="shared" si="26"/>
        <v>TantalumUlba Metallurgical Plant JSC</v>
      </c>
    </row>
    <row r="177" spans="1:28" s="272" customFormat="1" ht="51">
      <c r="A177" s="214" t="s">
        <v>15964</v>
      </c>
      <c r="B177" s="215" t="s">
        <v>1130</v>
      </c>
      <c r="C177" s="219" t="s">
        <v>15965</v>
      </c>
      <c r="D177" s="278"/>
      <c r="E177" s="215" t="s">
        <v>1096</v>
      </c>
      <c r="F177" s="215" t="s">
        <v>15964</v>
      </c>
      <c r="G177" s="215" t="s">
        <v>13459</v>
      </c>
      <c r="H177" s="216">
        <v>0</v>
      </c>
      <c r="I177" s="217" t="s">
        <v>15966</v>
      </c>
      <c r="J177" s="217" t="s">
        <v>1683</v>
      </c>
      <c r="K177" s="268"/>
      <c r="L177" s="268"/>
      <c r="M177" s="268"/>
      <c r="N177" s="268"/>
      <c r="O177" s="268" t="s">
        <v>15967</v>
      </c>
      <c r="P177" s="218"/>
      <c r="Q177" s="269"/>
      <c r="R177" s="215" t="str">
        <f ca="1">IF(ISERROR($V177),"",OFFSET('Smelter Look-up'!$C$4,$V177-4,0)&amp;"")</f>
        <v/>
      </c>
      <c r="S177" s="222" t="str">
        <f t="shared" ca="1" si="24"/>
        <v>BR</v>
      </c>
      <c r="T177" s="222" t="str">
        <f ca="1">IF(B177="","",IF(ISERROR(MATCH($J177,SorP!$B$1:$B$6230,0)),"",INDIRECT("'SorP'!$A$"&amp;MATCH($J177,SorP!$B$1:$B$6230,0))))</f>
        <v>BR-SP</v>
      </c>
      <c r="U177" s="238"/>
      <c r="V177" s="270" t="e">
        <f>IF(C177="",NA(),MATCH($B177&amp;$C177,'Smelter Look-up'!$J:$J,0))</f>
        <v>#N/A</v>
      </c>
      <c r="W177" s="271"/>
      <c r="X177" s="271">
        <f t="shared" si="25"/>
        <v>0</v>
      </c>
      <c r="Y177" s="271"/>
      <c r="Z177" s="271"/>
      <c r="AB177" s="273" t="str">
        <f t="shared" si="26"/>
        <v>GoldUmicore Brasil Ltda.</v>
      </c>
    </row>
    <row r="178" spans="1:28" s="272" customFormat="1" ht="102">
      <c r="A178" s="214" t="s">
        <v>738</v>
      </c>
      <c r="B178" s="215" t="s">
        <v>1130</v>
      </c>
      <c r="C178" s="219" t="s">
        <v>2358</v>
      </c>
      <c r="D178" s="278"/>
      <c r="E178" s="215" t="s">
        <v>1095</v>
      </c>
      <c r="F178" s="215" t="s">
        <v>738</v>
      </c>
      <c r="G178" s="215" t="s">
        <v>13459</v>
      </c>
      <c r="H178" s="216">
        <v>0</v>
      </c>
      <c r="I178" s="217" t="s">
        <v>1684</v>
      </c>
      <c r="J178" s="217" t="s">
        <v>3190</v>
      </c>
      <c r="K178" s="268"/>
      <c r="L178" s="268"/>
      <c r="M178" s="268"/>
      <c r="N178" s="268"/>
      <c r="O178" s="268" t="s">
        <v>15661</v>
      </c>
      <c r="P178" s="218"/>
      <c r="Q178" s="269"/>
      <c r="R178" s="215" t="str">
        <f ca="1">IF(ISERROR($V178),"",OFFSET('Smelter Look-up'!$C$4,$V178-4,0)&amp;"")</f>
        <v>Umicore S.A. Business Unit Precious Metals Refining</v>
      </c>
      <c r="S178" s="222" t="str">
        <f t="shared" ca="1" si="24"/>
        <v>BE</v>
      </c>
      <c r="T178" s="222" t="str">
        <f ca="1">IF(B178="","",IF(ISERROR(MATCH($J178,SorP!$B$1:$B$6230,0)),"",INDIRECT("'SorP'!$A$"&amp;MATCH($J178,SorP!$B$1:$B$6230,0))))</f>
        <v>BE-VAN</v>
      </c>
      <c r="U178" s="238"/>
      <c r="V178" s="270">
        <f>IF(C178="",NA(),MATCH($B178&amp;$C178,'Smelter Look-up'!$J:$J,0))</f>
        <v>286</v>
      </c>
      <c r="W178" s="271"/>
      <c r="X178" s="271">
        <f t="shared" si="25"/>
        <v>0</v>
      </c>
      <c r="Y178" s="271"/>
      <c r="Z178" s="271"/>
      <c r="AB178" s="273" t="str">
        <f t="shared" si="26"/>
        <v>GoldUmicore S.A. Business Unit Precious Metals Refining</v>
      </c>
    </row>
    <row r="179" spans="1:28" s="272" customFormat="1" ht="76.5">
      <c r="A179" s="214" t="s">
        <v>739</v>
      </c>
      <c r="B179" s="215" t="s">
        <v>1130</v>
      </c>
      <c r="C179" s="219" t="s">
        <v>820</v>
      </c>
      <c r="D179" s="278"/>
      <c r="E179" s="215" t="s">
        <v>2463</v>
      </c>
      <c r="F179" s="215" t="s">
        <v>739</v>
      </c>
      <c r="G179" s="215" t="s">
        <v>13459</v>
      </c>
      <c r="H179" s="216">
        <v>0</v>
      </c>
      <c r="I179" s="217" t="s">
        <v>1686</v>
      </c>
      <c r="J179" s="217" t="s">
        <v>1624</v>
      </c>
      <c r="K179" s="268"/>
      <c r="L179" s="268"/>
      <c r="M179" s="268"/>
      <c r="N179" s="268"/>
      <c r="O179" s="268" t="s">
        <v>15651</v>
      </c>
      <c r="P179" s="218"/>
      <c r="Q179" s="269"/>
      <c r="R179" s="215" t="str">
        <f ca="1">IF(ISERROR($V179),"",OFFSET('Smelter Look-up'!$C$4,$V179-4,0)&amp;"")</f>
        <v>United Precious Metal Refining, Inc.</v>
      </c>
      <c r="S179" s="222" t="str">
        <f t="shared" ca="1" si="24"/>
        <v>US</v>
      </c>
      <c r="T179" s="222" t="str">
        <f ca="1">IF(B179="","",IF(ISERROR(MATCH($J179,SorP!$B$1:$B$6230,0)),"",INDIRECT("'SorP'!$A$"&amp;MATCH($J179,SorP!$B$1:$B$6230,0))))</f>
        <v>US-NY</v>
      </c>
      <c r="U179" s="238"/>
      <c r="V179" s="270">
        <f>IF(C179="",NA(),MATCH($B179&amp;$C179,'Smelter Look-up'!$J:$J,0))</f>
        <v>287</v>
      </c>
      <c r="W179" s="271"/>
      <c r="X179" s="271">
        <f t="shared" si="25"/>
        <v>0</v>
      </c>
      <c r="Y179" s="271"/>
      <c r="Z179" s="271"/>
      <c r="AB179" s="273" t="str">
        <f t="shared" si="26"/>
        <v>GoldUnited Precious Metal Refining, Inc.</v>
      </c>
    </row>
    <row r="180" spans="1:28" s="272" customFormat="1" ht="38.25">
      <c r="A180" s="214" t="s">
        <v>740</v>
      </c>
      <c r="B180" s="215" t="s">
        <v>1130</v>
      </c>
      <c r="C180" s="219" t="s">
        <v>2360</v>
      </c>
      <c r="D180" s="278"/>
      <c r="E180" s="215" t="s">
        <v>1098</v>
      </c>
      <c r="F180" s="215" t="s">
        <v>740</v>
      </c>
      <c r="G180" s="215" t="s">
        <v>13459</v>
      </c>
      <c r="H180" s="216">
        <v>0</v>
      </c>
      <c r="I180" s="217" t="s">
        <v>1687</v>
      </c>
      <c r="J180" s="217" t="s">
        <v>1556</v>
      </c>
      <c r="K180" s="268"/>
      <c r="L180" s="268"/>
      <c r="M180" s="268"/>
      <c r="N180" s="268"/>
      <c r="O180" s="268" t="s">
        <v>15648</v>
      </c>
      <c r="P180" s="218"/>
      <c r="Q180" s="269"/>
      <c r="R180" s="215" t="str">
        <f ca="1">IF(ISERROR($V180),"",OFFSET('Smelter Look-up'!$C$4,$V180-4,0)&amp;"")</f>
        <v>Valcambi S.A.</v>
      </c>
      <c r="S180" s="222" t="str">
        <f t="shared" ca="1" si="24"/>
        <v>CH</v>
      </c>
      <c r="T180" s="222" t="str">
        <f ca="1">IF(B180="","",IF(ISERROR(MATCH($J180,SorP!$B$1:$B$6230,0)),"",INDIRECT("'SorP'!$A$"&amp;MATCH($J180,SorP!$B$1:$B$6230,0))))</f>
        <v>CH-TI</v>
      </c>
      <c r="U180" s="238"/>
      <c r="V180" s="270">
        <f>IF(C180="",NA(),MATCH($B180&amp;$C180,'Smelter Look-up'!$J:$J,0))</f>
        <v>288</v>
      </c>
      <c r="W180" s="271"/>
      <c r="X180" s="271">
        <f t="shared" si="25"/>
        <v>0</v>
      </c>
      <c r="Y180" s="271"/>
      <c r="Z180" s="271"/>
      <c r="AB180" s="273" t="str">
        <f t="shared" si="26"/>
        <v>GoldValcambi S.A.</v>
      </c>
    </row>
    <row r="181" spans="1:28" s="272" customFormat="1" ht="76.5">
      <c r="A181" s="214" t="s">
        <v>15392</v>
      </c>
      <c r="B181" s="215" t="s">
        <v>1131</v>
      </c>
      <c r="C181" s="219" t="s">
        <v>15391</v>
      </c>
      <c r="D181" s="278" t="s">
        <v>15391</v>
      </c>
      <c r="E181" s="215" t="s">
        <v>892</v>
      </c>
      <c r="F181" s="215" t="s">
        <v>15392</v>
      </c>
      <c r="G181" s="215" t="s">
        <v>16023</v>
      </c>
      <c r="H181" s="216">
        <v>0</v>
      </c>
      <c r="I181" s="217" t="s">
        <v>15440</v>
      </c>
      <c r="J181" s="217" t="s">
        <v>12382</v>
      </c>
      <c r="K181" s="268"/>
      <c r="L181" s="268"/>
      <c r="M181" s="268"/>
      <c r="N181" s="268"/>
      <c r="O181" s="268" t="s">
        <v>15695</v>
      </c>
      <c r="P181" s="218"/>
      <c r="Q181" s="269"/>
      <c r="R181" s="215" t="str">
        <f ca="1">IF(ISERROR($V181),"",OFFSET('Smelter Look-up'!$C$4,$V181-4,0)&amp;"")</f>
        <v>VQB Mineral and Trading Group JSC</v>
      </c>
      <c r="S181" s="222" t="str">
        <f t="shared" ca="1" si="24"/>
        <v>VN</v>
      </c>
      <c r="T181" s="222" t="str">
        <f ca="1">IF(B181="","",IF(ISERROR(MATCH($J181,SorP!$B$1:$B$6230,0)),"",INDIRECT("'SorP'!$A$"&amp;MATCH($J181,SorP!$B$1:$B$6230,0))))</f>
        <v>VN-HN</v>
      </c>
      <c r="U181" s="238"/>
      <c r="V181" s="270">
        <f>IF(C181="",NA(),MATCH($B181&amp;$C181,'Smelter Look-up'!$J:$J,0))</f>
        <v>511</v>
      </c>
      <c r="W181" s="271"/>
      <c r="X181" s="271">
        <f t="shared" si="25"/>
        <v>0</v>
      </c>
      <c r="Y181" s="271"/>
      <c r="Z181" s="271"/>
      <c r="AB181" s="273" t="str">
        <f t="shared" si="26"/>
        <v>TinVQB Mineral and Trading Group JSC</v>
      </c>
    </row>
    <row r="182" spans="1:28" s="272" customFormat="1" ht="102">
      <c r="A182" s="214" t="s">
        <v>741</v>
      </c>
      <c r="B182" s="215" t="s">
        <v>1130</v>
      </c>
      <c r="C182" s="219" t="s">
        <v>2519</v>
      </c>
      <c r="D182" s="278"/>
      <c r="E182" s="215" t="s">
        <v>1093</v>
      </c>
      <c r="F182" s="215" t="s">
        <v>741</v>
      </c>
      <c r="G182" s="215" t="s">
        <v>13459</v>
      </c>
      <c r="H182" s="216">
        <v>0</v>
      </c>
      <c r="I182" s="217" t="s">
        <v>1688</v>
      </c>
      <c r="J182" s="217" t="s">
        <v>1689</v>
      </c>
      <c r="K182" s="268"/>
      <c r="L182" s="268"/>
      <c r="M182" s="268"/>
      <c r="N182" s="268"/>
      <c r="O182" s="268" t="s">
        <v>15668</v>
      </c>
      <c r="P182" s="218"/>
      <c r="Q182" s="269"/>
      <c r="R182" s="215" t="str">
        <f ca="1">IF(ISERROR($V182),"",OFFSET('Smelter Look-up'!$C$4,$V182-4,0)&amp;"")</f>
        <v>Western Australian Mint (T/a The Perth Mint)</v>
      </c>
      <c r="S182" s="222" t="str">
        <f t="shared" ca="1" si="24"/>
        <v>AU</v>
      </c>
      <c r="T182" s="222" t="str">
        <f ca="1">IF(B182="","",IF(ISERROR(MATCH($J182,SorP!$B$1:$B$6230,0)),"",INDIRECT("'SorP'!$A$"&amp;MATCH($J182,SorP!$B$1:$B$6230,0))))</f>
        <v>AU-WA</v>
      </c>
      <c r="U182" s="238"/>
      <c r="V182" s="270">
        <f>IF(C182="",NA(),MATCH($B182&amp;$C182,'Smelter Look-up'!$J:$J,0))</f>
        <v>291</v>
      </c>
      <c r="W182" s="271"/>
      <c r="X182" s="271">
        <f t="shared" si="25"/>
        <v>0</v>
      </c>
      <c r="Y182" s="271"/>
      <c r="Z182" s="271"/>
      <c r="AB182" s="273" t="str">
        <f t="shared" si="26"/>
        <v>GoldWestern Australian Mint (T/a The Perth Mint)</v>
      </c>
    </row>
    <row r="183" spans="1:28" s="272" customFormat="1" ht="76.5">
      <c r="A183" s="214" t="s">
        <v>789</v>
      </c>
      <c r="B183" s="215" t="s">
        <v>1131</v>
      </c>
      <c r="C183" s="219" t="s">
        <v>2566</v>
      </c>
      <c r="D183" s="278"/>
      <c r="E183" s="215" t="s">
        <v>1096</v>
      </c>
      <c r="F183" s="215" t="s">
        <v>789</v>
      </c>
      <c r="G183" s="215" t="s">
        <v>13459</v>
      </c>
      <c r="H183" s="216">
        <v>0</v>
      </c>
      <c r="I183" s="217" t="s">
        <v>1779</v>
      </c>
      <c r="J183" s="217" t="s">
        <v>1783</v>
      </c>
      <c r="K183" s="268"/>
      <c r="L183" s="268"/>
      <c r="M183" s="268"/>
      <c r="N183" s="268"/>
      <c r="O183" s="215" t="s">
        <v>1096</v>
      </c>
      <c r="P183" s="218"/>
      <c r="Q183" s="269"/>
      <c r="R183" s="215" t="str">
        <f ca="1">IF(ISERROR($V183),"",OFFSET('Smelter Look-up'!$C$4,$V183-4,0)&amp;"")</f>
        <v>White Solder Metalurgia e Mineracao Ltda.</v>
      </c>
      <c r="S183" s="222" t="str">
        <f t="shared" ca="1" si="24"/>
        <v>BR</v>
      </c>
      <c r="T183" s="222" t="str">
        <f ca="1">IF(B183="","",IF(ISERROR(MATCH($J183,SorP!$B$1:$B$6230,0)),"",INDIRECT("'SorP'!$A$"&amp;MATCH($J183,SorP!$B$1:$B$6230,0))))</f>
        <v>BR-RO</v>
      </c>
      <c r="U183" s="238"/>
      <c r="V183" s="270">
        <f>IF(C183="",NA(),MATCH($B183&amp;$C183,'Smelter Look-up'!$J:$J,0))</f>
        <v>512</v>
      </c>
      <c r="W183" s="271"/>
      <c r="X183" s="271">
        <f t="shared" si="25"/>
        <v>0</v>
      </c>
      <c r="Y183" s="271"/>
      <c r="Z183" s="271"/>
      <c r="AB183" s="273" t="str">
        <f t="shared" si="26"/>
        <v>TinWhite Solder Metalurgia e Mineracao Ltda.</v>
      </c>
    </row>
    <row r="184" spans="1:28" s="272" customFormat="1" ht="89.25">
      <c r="A184" s="214" t="s">
        <v>802</v>
      </c>
      <c r="B184" s="215" t="s">
        <v>1133</v>
      </c>
      <c r="C184" s="219" t="s">
        <v>2575</v>
      </c>
      <c r="D184" s="278"/>
      <c r="E184" s="215" t="s">
        <v>1094</v>
      </c>
      <c r="F184" s="215" t="s">
        <v>802</v>
      </c>
      <c r="G184" s="215" t="s">
        <v>13459</v>
      </c>
      <c r="H184" s="216">
        <v>0</v>
      </c>
      <c r="I184" s="217" t="s">
        <v>1845</v>
      </c>
      <c r="J184" s="217" t="s">
        <v>2847</v>
      </c>
      <c r="K184" s="268"/>
      <c r="L184" s="268"/>
      <c r="M184" s="268"/>
      <c r="N184" s="268"/>
      <c r="O184" s="268" t="s">
        <v>15669</v>
      </c>
      <c r="P184" s="218"/>
      <c r="Q184" s="269"/>
      <c r="R184" s="215" t="str">
        <f ca="1">IF(ISERROR($V184),"",OFFSET('Smelter Look-up'!$C$4,$V184-4,0)&amp;"")</f>
        <v>Wolfram Bergbau und Hutten AG</v>
      </c>
      <c r="S184" s="222" t="str">
        <f t="shared" ca="1" si="24"/>
        <v>AT</v>
      </c>
      <c r="T184" s="222" t="str">
        <f ca="1">IF(B184="","",IF(ISERROR(MATCH($J184,SorP!$B$1:$B$6230,0)),"",INDIRECT("'SorP'!$A$"&amp;MATCH($J184,SorP!$B$1:$B$6230,0))))</f>
        <v>AT-6</v>
      </c>
      <c r="U184" s="238"/>
      <c r="V184" s="270">
        <f>IF(C184="",NA(),MATCH($B184&amp;$C184,'Smelter Look-up'!$J:$J,0))</f>
        <v>600</v>
      </c>
      <c r="W184" s="271"/>
      <c r="X184" s="271">
        <f t="shared" si="25"/>
        <v>0</v>
      </c>
      <c r="Y184" s="271"/>
      <c r="Z184" s="271"/>
      <c r="AB184" s="273" t="str">
        <f t="shared" si="26"/>
        <v>TungstenWolfram Bergbau und Hutten AG</v>
      </c>
    </row>
    <row r="185" spans="1:28" s="272" customFormat="1" ht="63.75">
      <c r="A185" s="214" t="s">
        <v>803</v>
      </c>
      <c r="B185" s="215" t="s">
        <v>1133</v>
      </c>
      <c r="C185" s="219" t="s">
        <v>1383</v>
      </c>
      <c r="D185" s="278"/>
      <c r="E185" s="215" t="s">
        <v>1100</v>
      </c>
      <c r="F185" s="215" t="s">
        <v>803</v>
      </c>
      <c r="G185" s="215" t="s">
        <v>13459</v>
      </c>
      <c r="H185" s="216">
        <v>0</v>
      </c>
      <c r="I185" s="217" t="s">
        <v>1848</v>
      </c>
      <c r="J185" s="217" t="s">
        <v>15635</v>
      </c>
      <c r="K185" s="268"/>
      <c r="L185" s="268"/>
      <c r="M185" s="268"/>
      <c r="N185" s="268"/>
      <c r="O185" s="268" t="s">
        <v>15653</v>
      </c>
      <c r="P185" s="218"/>
      <c r="Q185" s="269"/>
      <c r="R185" s="215" t="str">
        <f ca="1">IF(ISERROR($V185),"",OFFSET('Smelter Look-up'!$C$4,$V185-4,0)&amp;"")</f>
        <v>Xiamen Tungsten Co., Ltd.</v>
      </c>
      <c r="S185" s="222" t="str">
        <f t="shared" ca="1" si="24"/>
        <v>CN</v>
      </c>
      <c r="T185" s="222" t="str">
        <f ca="1">IF(B185="","",IF(ISERROR(MATCH($J185,SorP!$B$1:$B$6230,0)),"",INDIRECT("'SorP'!$A$"&amp;MATCH($J185,SorP!$B$1:$B$6230,0))))</f>
        <v/>
      </c>
      <c r="U185" s="238"/>
      <c r="V185" s="270">
        <f>IF(C185="",NA(),MATCH($B185&amp;$C185,'Smelter Look-up'!$J:$J,0))</f>
        <v>605</v>
      </c>
      <c r="W185" s="271"/>
      <c r="X185" s="271">
        <f t="shared" si="25"/>
        <v>0</v>
      </c>
      <c r="Y185" s="271"/>
      <c r="Z185" s="271"/>
      <c r="AB185" s="273" t="str">
        <f t="shared" si="26"/>
        <v>TungstenXiamen Tungsten Co., Ltd.</v>
      </c>
    </row>
    <row r="186" spans="1:28" s="272" customFormat="1" ht="51">
      <c r="A186" s="214" t="s">
        <v>742</v>
      </c>
      <c r="B186" s="215" t="s">
        <v>1130</v>
      </c>
      <c r="C186" s="219" t="s">
        <v>13143</v>
      </c>
      <c r="D186" s="278"/>
      <c r="E186" s="215" t="s">
        <v>1108</v>
      </c>
      <c r="F186" s="215" t="s">
        <v>742</v>
      </c>
      <c r="G186" s="215" t="s">
        <v>13459</v>
      </c>
      <c r="H186" s="216">
        <v>0</v>
      </c>
      <c r="I186" s="217" t="s">
        <v>13159</v>
      </c>
      <c r="J186" s="217" t="s">
        <v>6733</v>
      </c>
      <c r="K186" s="268"/>
      <c r="L186" s="268"/>
      <c r="M186" s="268"/>
      <c r="N186" s="268"/>
      <c r="O186" s="268" t="s">
        <v>15644</v>
      </c>
      <c r="P186" s="218"/>
      <c r="Q186" s="269"/>
      <c r="R186" s="215" t="str">
        <f ca="1">IF(ISERROR($V186),"",OFFSET('Smelter Look-up'!$C$4,$V186-4,0)&amp;"")</f>
        <v>Yamakin Co., Ltd.</v>
      </c>
      <c r="S186" s="222" t="str">
        <f t="shared" ca="1" si="24"/>
        <v>JP</v>
      </c>
      <c r="T186" s="222" t="str">
        <f ca="1">IF(B186="","",IF(ISERROR(MATCH($J186,SorP!$B$1:$B$6230,0)),"",INDIRECT("'SorP'!$A$"&amp;MATCH($J186,SorP!$B$1:$B$6230,0))))</f>
        <v>JP-39</v>
      </c>
      <c r="U186" s="238"/>
      <c r="V186" s="270">
        <f>IF(C186="",NA(),MATCH($B186&amp;$C186,'Smelter Look-up'!$J:$J,0))</f>
        <v>295</v>
      </c>
      <c r="W186" s="271"/>
      <c r="X186" s="271">
        <f t="shared" si="25"/>
        <v>0</v>
      </c>
      <c r="Y186" s="271"/>
      <c r="Z186" s="271"/>
      <c r="AB186" s="273" t="str">
        <f t="shared" si="26"/>
        <v>GoldYamakin Co., Ltd.</v>
      </c>
    </row>
    <row r="187" spans="1:28" s="272" customFormat="1" ht="63.75">
      <c r="A187" s="214" t="s">
        <v>743</v>
      </c>
      <c r="B187" s="215" t="s">
        <v>1130</v>
      </c>
      <c r="C187" s="219" t="s">
        <v>2182</v>
      </c>
      <c r="D187" s="278"/>
      <c r="E187" s="215" t="s">
        <v>1108</v>
      </c>
      <c r="F187" s="215" t="s">
        <v>743</v>
      </c>
      <c r="G187" s="215" t="s">
        <v>13459</v>
      </c>
      <c r="H187" s="216">
        <v>0</v>
      </c>
      <c r="I187" s="217" t="s">
        <v>1694</v>
      </c>
      <c r="J187" s="217" t="s">
        <v>1673</v>
      </c>
      <c r="K187" s="268"/>
      <c r="L187" s="268"/>
      <c r="M187" s="268"/>
      <c r="N187" s="268"/>
      <c r="O187" s="268" t="s">
        <v>15644</v>
      </c>
      <c r="P187" s="218"/>
      <c r="Q187" s="269"/>
      <c r="R187" s="215" t="str">
        <f ca="1">IF(ISERROR($V187),"",OFFSET('Smelter Look-up'!$C$4,$V187-4,0)&amp;"")</f>
        <v>Yokohama Metal Co., Ltd.</v>
      </c>
      <c r="S187" s="222" t="str">
        <f t="shared" ca="1" si="24"/>
        <v>JP</v>
      </c>
      <c r="T187" s="222" t="str">
        <f ca="1">IF(B187="","",IF(ISERROR(MATCH($J187,SorP!$B$1:$B$6230,0)),"",INDIRECT("'SorP'!$A$"&amp;MATCH($J187,SorP!$B$1:$B$6230,0))))</f>
        <v>JP-14</v>
      </c>
      <c r="U187" s="238"/>
      <c r="V187" s="270">
        <f>IF(C187="",NA(),MATCH($B187&amp;$C187,'Smelter Look-up'!$J:$J,0))</f>
        <v>300</v>
      </c>
      <c r="W187" s="271"/>
      <c r="X187" s="271">
        <f t="shared" si="25"/>
        <v>0</v>
      </c>
      <c r="Y187" s="271"/>
      <c r="Z187" s="271"/>
      <c r="AB187" s="273" t="str">
        <f t="shared" si="26"/>
        <v>GoldYokohama Metal Co., Ltd.</v>
      </c>
    </row>
    <row r="188" spans="1:28" s="272" customFormat="1" ht="102">
      <c r="A188" s="214" t="s">
        <v>790</v>
      </c>
      <c r="B188" s="215" t="s">
        <v>1131</v>
      </c>
      <c r="C188" s="219" t="s">
        <v>2183</v>
      </c>
      <c r="D188" s="278"/>
      <c r="E188" s="215" t="s">
        <v>1100</v>
      </c>
      <c r="F188" s="215" t="s">
        <v>790</v>
      </c>
      <c r="G188" s="215" t="s">
        <v>13459</v>
      </c>
      <c r="H188" s="216">
        <v>0</v>
      </c>
      <c r="I188" s="217" t="s">
        <v>2477</v>
      </c>
      <c r="J188" s="217" t="s">
        <v>15636</v>
      </c>
      <c r="K188" s="268"/>
      <c r="L188" s="268"/>
      <c r="M188" s="268"/>
      <c r="N188" s="268"/>
      <c r="O188" s="268" t="s">
        <v>15653</v>
      </c>
      <c r="P188" s="218"/>
      <c r="Q188" s="269"/>
      <c r="R188" s="215" t="str">
        <f ca="1">IF(ISERROR($V188),"",OFFSET('Smelter Look-up'!$C$4,$V188-4,0)&amp;"")</f>
        <v>Yunnan Chengfeng Non-ferrous Metals Co., Ltd.</v>
      </c>
      <c r="S188" s="222" t="str">
        <f t="shared" ca="1" si="24"/>
        <v>CN</v>
      </c>
      <c r="T188" s="222" t="str">
        <f ca="1">IF(B188="","",IF(ISERROR(MATCH($J188,SorP!$B$1:$B$6230,0)),"",INDIRECT("'SorP'!$A$"&amp;MATCH($J188,SorP!$B$1:$B$6230,0))))</f>
        <v/>
      </c>
      <c r="U188" s="238"/>
      <c r="V188" s="270">
        <f>IF(C188="",NA(),MATCH($B188&amp;$C188,'Smelter Look-up'!$J:$J,0))</f>
        <v>520</v>
      </c>
      <c r="W188" s="271"/>
      <c r="X188" s="271">
        <f t="shared" si="25"/>
        <v>0</v>
      </c>
      <c r="Y188" s="271"/>
      <c r="Z188" s="271"/>
      <c r="AB188" s="273" t="str">
        <f t="shared" si="26"/>
        <v>TinYunnan Chengfeng Non-ferrous Metals Co., Ltd.</v>
      </c>
    </row>
    <row r="189" spans="1:28" s="272" customFormat="1" ht="63.75">
      <c r="A189" s="214" t="s">
        <v>791</v>
      </c>
      <c r="B189" s="215" t="s">
        <v>1131</v>
      </c>
      <c r="C189" s="219" t="s">
        <v>2370</v>
      </c>
      <c r="D189" s="278"/>
      <c r="E189" s="215" t="s">
        <v>1100</v>
      </c>
      <c r="F189" s="215" t="s">
        <v>791</v>
      </c>
      <c r="G189" s="215" t="s">
        <v>13459</v>
      </c>
      <c r="H189" s="216">
        <v>0</v>
      </c>
      <c r="I189" s="217" t="s">
        <v>2477</v>
      </c>
      <c r="J189" s="217" t="s">
        <v>13851</v>
      </c>
      <c r="K189" s="268"/>
      <c r="L189" s="268"/>
      <c r="M189" s="268"/>
      <c r="N189" s="268"/>
      <c r="O189" s="215" t="s">
        <v>1100</v>
      </c>
      <c r="P189" s="218"/>
      <c r="Q189" s="269"/>
      <c r="R189" s="215" t="str">
        <f ca="1">IF(ISERROR($V189),"",OFFSET('Smelter Look-up'!$C$4,$V189-4,0)&amp;"")</f>
        <v>Yunnan Tin Company Limited</v>
      </c>
      <c r="S189" s="222" t="str">
        <f t="shared" ca="1" si="24"/>
        <v>CN</v>
      </c>
      <c r="T189" s="222" t="str">
        <f ca="1">IF(B189="","",IF(ISERROR(MATCH($J189,SorP!$B$1:$B$6230,0)),"",INDIRECT("'SorP'!$A$"&amp;MATCH($J189,SorP!$B$1:$B$6230,0))))</f>
        <v>CN-YN</v>
      </c>
      <c r="U189" s="238"/>
      <c r="V189" s="270">
        <f>IF(C189="",NA(),MATCH($B189&amp;$C189,'Smelter Look-up'!$J:$J,0))</f>
        <v>524</v>
      </c>
      <c r="W189" s="271"/>
      <c r="X189" s="271">
        <f t="shared" si="25"/>
        <v>0</v>
      </c>
      <c r="Y189" s="271"/>
      <c r="Z189" s="271"/>
      <c r="AB189" s="273" t="str">
        <f t="shared" si="26"/>
        <v>TinYunnan Tin Company Limited</v>
      </c>
    </row>
    <row r="190" spans="1:28" s="272" customFormat="1" ht="114.75">
      <c r="A190" s="214" t="s">
        <v>745</v>
      </c>
      <c r="B190" s="215" t="s">
        <v>1130</v>
      </c>
      <c r="C190" s="219" t="s">
        <v>1325</v>
      </c>
      <c r="D190" s="278"/>
      <c r="E190" s="215" t="s">
        <v>1100</v>
      </c>
      <c r="F190" s="215" t="s">
        <v>745</v>
      </c>
      <c r="G190" s="215" t="s">
        <v>13459</v>
      </c>
      <c r="H190" s="216">
        <v>0</v>
      </c>
      <c r="I190" s="217" t="s">
        <v>1695</v>
      </c>
      <c r="J190" s="217" t="s">
        <v>15643</v>
      </c>
      <c r="K190" s="268"/>
      <c r="L190" s="268"/>
      <c r="M190" s="268"/>
      <c r="N190" s="268"/>
      <c r="O190" s="268" t="s">
        <v>15653</v>
      </c>
      <c r="P190" s="218"/>
      <c r="Q190" s="269"/>
      <c r="R190" s="215" t="str">
        <f ca="1">IF(ISERROR($V190),"",OFFSET('Smelter Look-up'!$C$4,$V190-4,0)&amp;"")</f>
        <v>Zhongyuan Gold Smelter of Zhongjin Gold Corporation</v>
      </c>
      <c r="S190" s="222" t="str">
        <f t="shared" ca="1" si="24"/>
        <v>CN</v>
      </c>
      <c r="T190" s="222" t="str">
        <f ca="1">IF(B190="","",IF(ISERROR(MATCH($J190,SorP!$B$1:$B$6230,0)),"",INDIRECT("'SorP'!$A$"&amp;MATCH($J190,SorP!$B$1:$B$6230,0))))</f>
        <v/>
      </c>
      <c r="U190" s="238"/>
      <c r="V190" s="270">
        <f>IF(C190="",NA(),MATCH($B190&amp;$C190,'Smelter Look-up'!$J:$J,0))</f>
        <v>310</v>
      </c>
      <c r="W190" s="271"/>
      <c r="X190" s="271">
        <f t="shared" si="25"/>
        <v>0</v>
      </c>
      <c r="Y190" s="271"/>
      <c r="Z190" s="271"/>
      <c r="AB190" s="273" t="str">
        <f t="shared" si="26"/>
        <v>GoldZhongyuan Gold Smelter of Zhongjin Gold Corporation</v>
      </c>
    </row>
    <row r="191" spans="1:28" s="272" customFormat="1" ht="89.25">
      <c r="A191" s="214" t="s">
        <v>746</v>
      </c>
      <c r="B191" s="215" t="s">
        <v>1130</v>
      </c>
      <c r="C191" s="219" t="s">
        <v>2527</v>
      </c>
      <c r="D191" s="278"/>
      <c r="E191" s="215" t="s">
        <v>1100</v>
      </c>
      <c r="F191" s="215" t="s">
        <v>746</v>
      </c>
      <c r="G191" s="215" t="s">
        <v>13459</v>
      </c>
      <c r="H191" s="216">
        <v>0</v>
      </c>
      <c r="I191" s="217" t="s">
        <v>1698</v>
      </c>
      <c r="J191" s="217" t="s">
        <v>15635</v>
      </c>
      <c r="K191" s="268"/>
      <c r="L191" s="268"/>
      <c r="M191" s="268"/>
      <c r="N191" s="268"/>
      <c r="O191" s="268" t="s">
        <v>15653</v>
      </c>
      <c r="P191" s="218"/>
      <c r="Q191" s="269"/>
      <c r="R191" s="215" t="str">
        <f ca="1">IF(ISERROR($V191),"",OFFSET('Smelter Look-up'!$C$4,$V191-4,0)&amp;"")</f>
        <v>Gold Refinery of Zijin Mining Group Co., Ltd.</v>
      </c>
      <c r="S191" s="222" t="str">
        <f t="shared" ca="1" si="24"/>
        <v>CN</v>
      </c>
      <c r="T191" s="222" t="str">
        <f ca="1">IF(B191="","",IF(ISERROR(MATCH($J191,SorP!$B$1:$B$6230,0)),"",INDIRECT("'SorP'!$A$"&amp;MATCH($J191,SorP!$B$1:$B$6230,0))))</f>
        <v/>
      </c>
      <c r="U191" s="238"/>
      <c r="V191" s="270">
        <f>IF(C191="",NA(),MATCH($B191&amp;$C191,'Smelter Look-up'!$J:$J,0))</f>
        <v>88</v>
      </c>
      <c r="W191" s="271"/>
      <c r="X191" s="271">
        <f t="shared" si="25"/>
        <v>0</v>
      </c>
      <c r="Y191" s="271"/>
      <c r="Z191" s="271"/>
      <c r="AB191" s="273" t="str">
        <f t="shared" si="26"/>
        <v>GoldGold Refinery of Zijin Mining Group Co., Ltd.</v>
      </c>
    </row>
    <row r="192" spans="1:28" s="272" customFormat="1" ht="38.25">
      <c r="A192" s="214" t="s">
        <v>2227</v>
      </c>
      <c r="B192" s="215" t="s">
        <v>1130</v>
      </c>
      <c r="C192" s="219" t="s">
        <v>2226</v>
      </c>
      <c r="D192" s="278"/>
      <c r="E192" s="215" t="s">
        <v>1117</v>
      </c>
      <c r="F192" s="215" t="s">
        <v>2227</v>
      </c>
      <c r="G192" s="215" t="s">
        <v>13459</v>
      </c>
      <c r="H192" s="216" t="s">
        <v>15775</v>
      </c>
      <c r="I192" s="217" t="s">
        <v>2338</v>
      </c>
      <c r="J192" s="217" t="s">
        <v>2228</v>
      </c>
      <c r="K192" s="268" t="s">
        <v>15776</v>
      </c>
      <c r="L192" s="268" t="s">
        <v>15777</v>
      </c>
      <c r="M192" s="268"/>
      <c r="N192" s="268"/>
      <c r="O192" s="268" t="s">
        <v>15778</v>
      </c>
      <c r="P192" s="218"/>
      <c r="Q192" s="269"/>
      <c r="R192" s="215" t="str">
        <f ca="1">IF(ISERROR($V192),"",OFFSET('Smelter Look-up'!$C$4,$V192-4,0)&amp;"")</f>
        <v>Morris and Watson</v>
      </c>
      <c r="S192" s="222" t="str">
        <f t="shared" ca="1" si="24"/>
        <v>NZ</v>
      </c>
      <c r="T192" s="222" t="str">
        <f ca="1">IF(B192="","",IF(ISERROR(MATCH($J192,SorP!$B$1:$B$6230,0)),"",INDIRECT("'SorP'!$A$"&amp;MATCH($J192,SorP!$B$1:$B$6230,0))))</f>
        <v>NZ-AUK</v>
      </c>
      <c r="U192" s="238"/>
      <c r="V192" s="270">
        <f>IF(C192="",NA(),MATCH($B192&amp;$C192,'Smelter Look-up'!$J:$J,0))</f>
        <v>182</v>
      </c>
      <c r="W192" s="271"/>
      <c r="X192" s="271">
        <f t="shared" si="25"/>
        <v>0</v>
      </c>
      <c r="Y192" s="271"/>
      <c r="Z192" s="271"/>
      <c r="AB192" s="273" t="str">
        <f t="shared" si="26"/>
        <v>GoldMorris and Watson</v>
      </c>
    </row>
    <row r="193" spans="1:28" s="272" customFormat="1" ht="25.5">
      <c r="A193" s="214" t="s">
        <v>2344</v>
      </c>
      <c r="B193" s="215" t="s">
        <v>1130</v>
      </c>
      <c r="C193" s="219" t="s">
        <v>2343</v>
      </c>
      <c r="D193" s="278"/>
      <c r="E193" s="215" t="s">
        <v>13718</v>
      </c>
      <c r="F193" s="215" t="s">
        <v>2344</v>
      </c>
      <c r="G193" s="215" t="s">
        <v>13459</v>
      </c>
      <c r="H193" s="216" t="s">
        <v>15779</v>
      </c>
      <c r="I193" s="217" t="s">
        <v>2345</v>
      </c>
      <c r="J193" s="217" t="s">
        <v>4189</v>
      </c>
      <c r="K193" s="268" t="s">
        <v>15780</v>
      </c>
      <c r="L193" s="268" t="s">
        <v>15781</v>
      </c>
      <c r="M193" s="268"/>
      <c r="N193" s="268"/>
      <c r="O193" s="268" t="s">
        <v>15782</v>
      </c>
      <c r="P193" s="218"/>
      <c r="Q193" s="269"/>
      <c r="R193" s="215" t="str">
        <f ca="1">IF(ISERROR($V193),"",OFFSET('Smelter Look-up'!$C$4,$V193-4,0)&amp;"")</f>
        <v>SAFINA A.S.</v>
      </c>
      <c r="S193" s="222" t="str">
        <f t="shared" ca="1" si="24"/>
        <v>CZ</v>
      </c>
      <c r="T193" s="222" t="str">
        <f ca="1">IF(B193="","",IF(ISERROR(MATCH($J193,SorP!$B$1:$B$6230,0)),"",INDIRECT("'SorP'!$A$"&amp;MATCH($J193,SorP!$B$1:$B$6230,0))))</f>
        <v>CZ-20A</v>
      </c>
      <c r="U193" s="238"/>
      <c r="V193" s="270">
        <f>IF(C193="",NA(),MATCH($B193&amp;$C193,'Smelter Look-up'!$J:$J,0))</f>
        <v>219</v>
      </c>
      <c r="W193" s="271"/>
      <c r="X193" s="271">
        <f t="shared" si="25"/>
        <v>0</v>
      </c>
      <c r="Y193" s="271"/>
      <c r="Z193" s="271"/>
      <c r="AB193" s="273" t="str">
        <f t="shared" si="26"/>
        <v>GoldSAFINA A.S.</v>
      </c>
    </row>
    <row r="194" spans="1:28" s="272" customFormat="1" ht="63.75">
      <c r="A194" s="214" t="s">
        <v>677</v>
      </c>
      <c r="B194" s="215" t="s">
        <v>1130</v>
      </c>
      <c r="C194" s="219" t="s">
        <v>676</v>
      </c>
      <c r="D194" s="278"/>
      <c r="E194" s="215" t="s">
        <v>1100</v>
      </c>
      <c r="F194" s="215" t="s">
        <v>677</v>
      </c>
      <c r="G194" s="215" t="s">
        <v>13459</v>
      </c>
      <c r="H194" s="216" t="s">
        <v>15783</v>
      </c>
      <c r="I194" s="217" t="s">
        <v>1700</v>
      </c>
      <c r="J194" s="217" t="s">
        <v>13847</v>
      </c>
      <c r="K194" s="268" t="s">
        <v>15784</v>
      </c>
      <c r="L194" s="268" t="s">
        <v>15785</v>
      </c>
      <c r="M194" s="268"/>
      <c r="N194" s="268"/>
      <c r="O194" s="268" t="s">
        <v>15786</v>
      </c>
      <c r="P194" s="218"/>
      <c r="Q194" s="269"/>
      <c r="R194" s="215" t="str">
        <f ca="1">IF(ISERROR($V194),"",OFFSET('Smelter Look-up'!$C$4,$V194-4,0)&amp;"")</f>
        <v>Guangdong Jinding Gold Limited</v>
      </c>
      <c r="S194" s="222" t="str">
        <f t="shared" ca="1" si="24"/>
        <v>CN</v>
      </c>
      <c r="T194" s="222" t="str">
        <f ca="1">IF(B194="","",IF(ISERROR(MATCH($J194,SorP!$B$1:$B$6230,0)),"",INDIRECT("'SorP'!$A$"&amp;MATCH($J194,SorP!$B$1:$B$6230,0))))</f>
        <v>CN-GD</v>
      </c>
      <c r="U194" s="238"/>
      <c r="V194" s="270">
        <f>IF(C194="",NA(),MATCH($B194&amp;$C194,'Smelter Look-up'!$J:$J,0))</f>
        <v>92</v>
      </c>
      <c r="W194" s="271"/>
      <c r="X194" s="271">
        <f t="shared" si="25"/>
        <v>0</v>
      </c>
      <c r="Y194" s="271"/>
      <c r="Z194" s="271"/>
      <c r="AB194" s="273" t="str">
        <f t="shared" si="26"/>
        <v>GoldGuangdong Jinding Gold Limited</v>
      </c>
    </row>
    <row r="195" spans="1:28" s="272" customFormat="1" ht="127.5">
      <c r="A195" s="214" t="s">
        <v>805</v>
      </c>
      <c r="B195" s="215" t="s">
        <v>1133</v>
      </c>
      <c r="C195" s="219" t="s">
        <v>816</v>
      </c>
      <c r="D195" s="278"/>
      <c r="E195" s="215" t="s">
        <v>1100</v>
      </c>
      <c r="F195" s="215" t="s">
        <v>805</v>
      </c>
      <c r="G195" s="215" t="s">
        <v>13459</v>
      </c>
      <c r="H195" s="216" t="s">
        <v>15787</v>
      </c>
      <c r="I195" s="217" t="s">
        <v>1849</v>
      </c>
      <c r="J195" s="217" t="s">
        <v>13842</v>
      </c>
      <c r="K195" s="268" t="s">
        <v>15788</v>
      </c>
      <c r="L195" s="268" t="s">
        <v>15789</v>
      </c>
      <c r="M195" s="268"/>
      <c r="N195" s="268"/>
      <c r="O195" s="268" t="s">
        <v>15790</v>
      </c>
      <c r="P195" s="218"/>
      <c r="Q195" s="269"/>
      <c r="R195" s="215" t="str">
        <f ca="1">IF(ISERROR($V195),"",OFFSET('Smelter Look-up'!$C$4,$V195-4,0)&amp;"")</f>
        <v>Jiangxi Minmetals Gao'an Non-ferrous Metals Co., Ltd.</v>
      </c>
      <c r="S195" s="222" t="str">
        <f t="shared" ref="S195" ca="1" si="27">IF(B195="","",IF(ISERROR(MATCH($E195,CL,0)),"Unknown",INDIRECT("'C'!$A$"&amp;MATCH($E195,CL,0)+1)))</f>
        <v>CN</v>
      </c>
      <c r="T195" s="222" t="str">
        <f ca="1">IF(B195="","",IF(ISERROR(MATCH($J195,SorP!$B$1:$B$6230,0)),"",INDIRECT("'SorP'!$A$"&amp;MATCH($J195,SorP!$B$1:$B$6230,0))))</f>
        <v>CN-JX</v>
      </c>
      <c r="U195" s="238"/>
      <c r="V195" s="270">
        <f>IF(C195="",NA(),MATCH($B195&amp;$C195,'Smelter Look-up'!$J:$J,0))</f>
        <v>575</v>
      </c>
      <c r="W195" s="271"/>
      <c r="X195" s="271">
        <f t="shared" ref="X195" si="28">IF(AND(C195="Smelter not listed",OR(LEN(D195)=0,LEN(E195)=0)),1,0)</f>
        <v>0</v>
      </c>
      <c r="Y195" s="271"/>
      <c r="Z195" s="271"/>
      <c r="AB195" s="273" t="str">
        <f t="shared" ref="AB195" si="29">B195&amp;C195</f>
        <v>TungstenJiangxi Minmetals Gao'an Non-ferrous Metals Co., Ltd.</v>
      </c>
    </row>
    <row r="196" spans="1:28" s="272" customFormat="1" ht="63.75">
      <c r="A196" s="214" t="s">
        <v>147</v>
      </c>
      <c r="B196" s="215" t="s">
        <v>1130</v>
      </c>
      <c r="C196" s="219" t="s">
        <v>146</v>
      </c>
      <c r="D196" s="278"/>
      <c r="E196" s="215" t="s">
        <v>888</v>
      </c>
      <c r="F196" s="215" t="s">
        <v>147</v>
      </c>
      <c r="G196" s="215" t="s">
        <v>13459</v>
      </c>
      <c r="H196" s="216">
        <v>0</v>
      </c>
      <c r="I196" s="217" t="s">
        <v>12619</v>
      </c>
      <c r="J196" s="217" t="s">
        <v>11265</v>
      </c>
      <c r="K196" s="268"/>
      <c r="L196" s="268"/>
      <c r="M196" s="268"/>
      <c r="N196" s="268"/>
      <c r="O196" s="215" t="s">
        <v>888</v>
      </c>
      <c r="P196" s="218"/>
      <c r="Q196" s="269"/>
      <c r="R196" s="215" t="str">
        <f ca="1">IF(ISERROR($V196),"",OFFSET('Smelter Look-up'!$C$4,$V196-4,0)&amp;"")</f>
        <v>Umicore Precious Metals Thailand</v>
      </c>
      <c r="S196" s="222" t="str">
        <f t="shared" ref="S196:S224" ca="1" si="30">IF(B196="","",IF(ISERROR(MATCH($E196,CL,0)),"Unknown",INDIRECT("'C'!$A$"&amp;MATCH($E196,CL,0)+1)))</f>
        <v>TH</v>
      </c>
      <c r="T196" s="222" t="str">
        <f ca="1">IF(B196="","",IF(ISERROR(MATCH($J196,SorP!$B$1:$B$6230,0)),"",INDIRECT("'SorP'!$A$"&amp;MATCH($J196,SorP!$B$1:$B$6230,0))))</f>
        <v>TH-10</v>
      </c>
      <c r="U196" s="238"/>
      <c r="V196" s="270">
        <f>IF(C196="",NA(),MATCH($B196&amp;$C196,'Smelter Look-up'!$J:$J,0))</f>
        <v>285</v>
      </c>
      <c r="W196" s="271"/>
      <c r="X196" s="271">
        <f t="shared" ref="X196:X224" si="31">IF(AND(C196="Smelter not listed",OR(LEN(D196)=0,LEN(E196)=0)),1,0)</f>
        <v>0</v>
      </c>
      <c r="Y196" s="271"/>
      <c r="Z196" s="271"/>
      <c r="AB196" s="273" t="str">
        <f t="shared" ref="AB196:AB224" si="32">B196&amp;C196</f>
        <v>GoldUmicore Precious Metals Thailand</v>
      </c>
    </row>
    <row r="197" spans="1:28" s="272" customFormat="1" ht="102">
      <c r="A197" s="214" t="s">
        <v>140</v>
      </c>
      <c r="B197" s="215" t="s">
        <v>1133</v>
      </c>
      <c r="C197" s="219" t="s">
        <v>151</v>
      </c>
      <c r="D197" s="278"/>
      <c r="E197" s="215" t="s">
        <v>1100</v>
      </c>
      <c r="F197" s="215" t="s">
        <v>140</v>
      </c>
      <c r="G197" s="215" t="s">
        <v>13459</v>
      </c>
      <c r="H197" s="216">
        <v>0</v>
      </c>
      <c r="I197" s="217" t="s">
        <v>1787</v>
      </c>
      <c r="J197" s="217" t="s">
        <v>13842</v>
      </c>
      <c r="K197" s="268"/>
      <c r="L197" s="268"/>
      <c r="M197" s="268"/>
      <c r="N197" s="268"/>
      <c r="O197" s="215" t="s">
        <v>1100</v>
      </c>
      <c r="P197" s="218"/>
      <c r="Q197" s="269"/>
      <c r="R197" s="215" t="str">
        <f ca="1">IF(ISERROR($V197),"",OFFSET('Smelter Look-up'!$C$4,$V197-4,0)&amp;"")</f>
        <v>Ganzhou Jiangwu Ferrotungsten Co., Ltd.</v>
      </c>
      <c r="S197" s="222" t="str">
        <f t="shared" ca="1" si="30"/>
        <v>CN</v>
      </c>
      <c r="T197" s="222" t="str">
        <f ca="1">IF(B197="","",IF(ISERROR(MATCH($J197,SorP!$B$1:$B$6230,0)),"",INDIRECT("'SorP'!$A$"&amp;MATCH($J197,SorP!$B$1:$B$6230,0))))</f>
        <v>CN-JX</v>
      </c>
      <c r="U197" s="238"/>
      <c r="V197" s="270">
        <f>IF(C197="",NA(),MATCH($B197&amp;$C197,'Smelter Look-up'!$J:$J,0))</f>
        <v>557</v>
      </c>
      <c r="W197" s="271"/>
      <c r="X197" s="271">
        <f t="shared" si="31"/>
        <v>0</v>
      </c>
      <c r="Y197" s="271"/>
      <c r="Z197" s="271"/>
      <c r="AB197" s="273" t="str">
        <f t="shared" si="32"/>
        <v>TungstenGanzhou Jiangwu Ferrotungsten Co., Ltd.</v>
      </c>
    </row>
    <row r="198" spans="1:28" s="272" customFormat="1" ht="89.25">
      <c r="A198" s="214" t="s">
        <v>141</v>
      </c>
      <c r="B198" s="215" t="s">
        <v>1133</v>
      </c>
      <c r="C198" s="219" t="s">
        <v>152</v>
      </c>
      <c r="D198" s="278"/>
      <c r="E198" s="215" t="s">
        <v>1100</v>
      </c>
      <c r="F198" s="215" t="s">
        <v>141</v>
      </c>
      <c r="G198" s="215" t="s">
        <v>13459</v>
      </c>
      <c r="H198" s="216">
        <v>0</v>
      </c>
      <c r="I198" s="217" t="s">
        <v>1787</v>
      </c>
      <c r="J198" s="217" t="s">
        <v>13842</v>
      </c>
      <c r="K198" s="268"/>
      <c r="L198" s="268"/>
      <c r="M198" s="268"/>
      <c r="N198" s="268"/>
      <c r="O198" s="215" t="s">
        <v>1100</v>
      </c>
      <c r="P198" s="218"/>
      <c r="Q198" s="269"/>
      <c r="R198" s="215" t="str">
        <f ca="1">IF(ISERROR($V198),"",OFFSET('Smelter Look-up'!$C$4,$V198-4,0)&amp;"")</f>
        <v>Jiangxi Yaosheng Tungsten Co., Ltd.</v>
      </c>
      <c r="S198" s="222" t="str">
        <f t="shared" ca="1" si="30"/>
        <v>CN</v>
      </c>
      <c r="T198" s="222" t="str">
        <f ca="1">IF(B198="","",IF(ISERROR(MATCH($J198,SorP!$B$1:$B$6230,0)),"",INDIRECT("'SorP'!$A$"&amp;MATCH($J198,SorP!$B$1:$B$6230,0))))</f>
        <v>CN-JX</v>
      </c>
      <c r="U198" s="238"/>
      <c r="V198" s="270">
        <f>IF(C198="",NA(),MATCH($B198&amp;$C198,'Smelter Look-up'!$J:$J,0))</f>
        <v>580</v>
      </c>
      <c r="W198" s="271"/>
      <c r="X198" s="271">
        <f t="shared" si="31"/>
        <v>0</v>
      </c>
      <c r="Y198" s="271"/>
      <c r="Z198" s="271"/>
      <c r="AB198" s="273" t="str">
        <f t="shared" si="32"/>
        <v>TungstenJiangxi Yaosheng Tungsten Co., Ltd.</v>
      </c>
    </row>
    <row r="199" spans="1:28" s="272" customFormat="1" ht="114.75">
      <c r="A199" s="214" t="s">
        <v>142</v>
      </c>
      <c r="B199" s="215" t="s">
        <v>1133</v>
      </c>
      <c r="C199" s="219" t="s">
        <v>153</v>
      </c>
      <c r="D199" s="278"/>
      <c r="E199" s="215" t="s">
        <v>1100</v>
      </c>
      <c r="F199" s="215" t="s">
        <v>142</v>
      </c>
      <c r="G199" s="215" t="s">
        <v>13459</v>
      </c>
      <c r="H199" s="216">
        <v>0</v>
      </c>
      <c r="I199" s="217" t="s">
        <v>1787</v>
      </c>
      <c r="J199" s="217" t="s">
        <v>15633</v>
      </c>
      <c r="K199" s="268"/>
      <c r="L199" s="268"/>
      <c r="M199" s="268"/>
      <c r="N199" s="268"/>
      <c r="O199" s="268" t="s">
        <v>15653</v>
      </c>
      <c r="P199" s="218"/>
      <c r="Q199" s="269"/>
      <c r="R199" s="215" t="str">
        <f ca="1">IF(ISERROR($V199),"",OFFSET('Smelter Look-up'!$C$4,$V199-4,0)&amp;"")</f>
        <v>Jiangxi Xinsheng Tungsten Industry Co., Ltd.</v>
      </c>
      <c r="S199" s="222" t="str">
        <f t="shared" ca="1" si="30"/>
        <v>CN</v>
      </c>
      <c r="T199" s="222" t="str">
        <f ca="1">IF(B199="","",IF(ISERROR(MATCH($J199,SorP!$B$1:$B$6230,0)),"",INDIRECT("'SorP'!$A$"&amp;MATCH($J199,SorP!$B$1:$B$6230,0))))</f>
        <v/>
      </c>
      <c r="U199" s="238"/>
      <c r="V199" s="270">
        <f>IF(C199="",NA(),MATCH($B199&amp;$C199,'Smelter Look-up'!$J:$J,0))</f>
        <v>579</v>
      </c>
      <c r="W199" s="271"/>
      <c r="X199" s="271">
        <f t="shared" si="31"/>
        <v>0</v>
      </c>
      <c r="Y199" s="271"/>
      <c r="Z199" s="271"/>
      <c r="AB199" s="273" t="str">
        <f t="shared" si="32"/>
        <v>TungstenJiangxi Xinsheng Tungsten Industry Co., Ltd.</v>
      </c>
    </row>
    <row r="200" spans="1:28" s="272" customFormat="1" ht="127.5">
      <c r="A200" s="214" t="s">
        <v>143</v>
      </c>
      <c r="B200" s="215" t="s">
        <v>1133</v>
      </c>
      <c r="C200" s="219" t="s">
        <v>154</v>
      </c>
      <c r="D200" s="278"/>
      <c r="E200" s="215" t="s">
        <v>1100</v>
      </c>
      <c r="F200" s="215" t="s">
        <v>143</v>
      </c>
      <c r="G200" s="215" t="s">
        <v>13459</v>
      </c>
      <c r="H200" s="216">
        <v>0</v>
      </c>
      <c r="I200" s="217" t="s">
        <v>1850</v>
      </c>
      <c r="J200" s="217" t="s">
        <v>13842</v>
      </c>
      <c r="K200" s="268"/>
      <c r="L200" s="268"/>
      <c r="M200" s="268"/>
      <c r="N200" s="268"/>
      <c r="O200" s="215" t="s">
        <v>1100</v>
      </c>
      <c r="P200" s="218"/>
      <c r="Q200" s="269"/>
      <c r="R200" s="215" t="str">
        <f ca="1">IF(ISERROR($V200),"",OFFSET('Smelter Look-up'!$C$4,$V200-4,0)&amp;"")</f>
        <v>Jiangxi Tonggu Non-ferrous Metallurgical &amp; Chemical Co., Ltd.</v>
      </c>
      <c r="S200" s="222" t="str">
        <f t="shared" ca="1" si="30"/>
        <v>CN</v>
      </c>
      <c r="T200" s="222" t="str">
        <f ca="1">IF(B200="","",IF(ISERROR(MATCH($J200,SorP!$B$1:$B$6230,0)),"",INDIRECT("'SorP'!$A$"&amp;MATCH($J200,SorP!$B$1:$B$6230,0))))</f>
        <v>CN-JX</v>
      </c>
      <c r="U200" s="238"/>
      <c r="V200" s="270">
        <f>IF(C200="",NA(),MATCH($B200&amp;$C200,'Smelter Look-up'!$J:$J,0))</f>
        <v>576</v>
      </c>
      <c r="W200" s="271"/>
      <c r="X200" s="271">
        <f t="shared" si="31"/>
        <v>0</v>
      </c>
      <c r="Y200" s="271"/>
      <c r="Z200" s="271"/>
      <c r="AB200" s="273" t="str">
        <f t="shared" si="32"/>
        <v>TungstenJiangxi Tonggu Non-ferrous Metallurgical &amp; Chemical Co., Ltd.</v>
      </c>
    </row>
    <row r="201" spans="1:28" s="272" customFormat="1" ht="204">
      <c r="A201" s="214" t="s">
        <v>144</v>
      </c>
      <c r="B201" s="215" t="s">
        <v>1133</v>
      </c>
      <c r="C201" s="219" t="s">
        <v>155</v>
      </c>
      <c r="D201" s="278"/>
      <c r="E201" s="215" t="s">
        <v>1100</v>
      </c>
      <c r="F201" s="215" t="s">
        <v>144</v>
      </c>
      <c r="G201" s="215" t="s">
        <v>13459</v>
      </c>
      <c r="H201" s="216" t="s">
        <v>15791</v>
      </c>
      <c r="I201" s="217" t="s">
        <v>1851</v>
      </c>
      <c r="J201" s="217" t="s">
        <v>13851</v>
      </c>
      <c r="K201" s="268" t="s">
        <v>15792</v>
      </c>
      <c r="L201" s="268" t="s">
        <v>15793</v>
      </c>
      <c r="M201" s="268"/>
      <c r="N201" s="268"/>
      <c r="O201" s="268" t="s">
        <v>15794</v>
      </c>
      <c r="P201" s="218"/>
      <c r="Q201" s="269"/>
      <c r="R201" s="215" t="str">
        <f ca="1">IF(ISERROR($V201),"",OFFSET('Smelter Look-up'!$C$4,$V201-4,0)&amp;"")</f>
        <v>Malipo Haiyu Tungsten Co., Ltd.</v>
      </c>
      <c r="S201" s="222" t="str">
        <f t="shared" ca="1" si="30"/>
        <v>CN</v>
      </c>
      <c r="T201" s="222" t="str">
        <f ca="1">IF(B201="","",IF(ISERROR(MATCH($J201,SorP!$B$1:$B$6230,0)),"",INDIRECT("'SorP'!$A$"&amp;MATCH($J201,SorP!$B$1:$B$6230,0))))</f>
        <v>CN-YN</v>
      </c>
      <c r="U201" s="238"/>
      <c r="V201" s="270">
        <f>IF(C201="",NA(),MATCH($B201&amp;$C201,'Smelter Look-up'!$J:$J,0))</f>
        <v>586</v>
      </c>
      <c r="W201" s="271"/>
      <c r="X201" s="271">
        <f t="shared" si="31"/>
        <v>0</v>
      </c>
      <c r="Y201" s="271"/>
      <c r="Z201" s="271"/>
      <c r="AB201" s="273" t="str">
        <f t="shared" si="32"/>
        <v>TungstenMalipo Haiyu Tungsten Co., Ltd.</v>
      </c>
    </row>
    <row r="202" spans="1:28" s="272" customFormat="1" ht="76.5">
      <c r="A202" s="214" t="s">
        <v>145</v>
      </c>
      <c r="B202" s="215" t="s">
        <v>1133</v>
      </c>
      <c r="C202" s="219" t="s">
        <v>156</v>
      </c>
      <c r="D202" s="278"/>
      <c r="E202" s="215" t="s">
        <v>1100</v>
      </c>
      <c r="F202" s="215" t="s">
        <v>145</v>
      </c>
      <c r="G202" s="215" t="s">
        <v>13459</v>
      </c>
      <c r="H202" s="216">
        <v>0</v>
      </c>
      <c r="I202" s="217" t="s">
        <v>1848</v>
      </c>
      <c r="J202" s="217" t="s">
        <v>15635</v>
      </c>
      <c r="K202" s="268"/>
      <c r="L202" s="268"/>
      <c r="M202" s="268"/>
      <c r="N202" s="268"/>
      <c r="O202" s="268" t="s">
        <v>15653</v>
      </c>
      <c r="P202" s="218"/>
      <c r="Q202" s="269"/>
      <c r="R202" s="215" t="str">
        <f ca="1">IF(ISERROR($V202),"",OFFSET('Smelter Look-up'!$C$4,$V202-4,0)&amp;"")</f>
        <v>Xiamen Tungsten (H.C.) Co., Ltd.</v>
      </c>
      <c r="S202" s="222" t="str">
        <f t="shared" ca="1" si="30"/>
        <v>CN</v>
      </c>
      <c r="T202" s="222" t="str">
        <f ca="1">IF(B202="","",IF(ISERROR(MATCH($J202,SorP!$B$1:$B$6230,0)),"",INDIRECT("'SorP'!$A$"&amp;MATCH($J202,SorP!$B$1:$B$6230,0))))</f>
        <v/>
      </c>
      <c r="U202" s="238"/>
      <c r="V202" s="270">
        <f>IF(C202="",NA(),MATCH($B202&amp;$C202,'Smelter Look-up'!$J:$J,0))</f>
        <v>604</v>
      </c>
      <c r="W202" s="271"/>
      <c r="X202" s="271">
        <f t="shared" si="31"/>
        <v>0</v>
      </c>
      <c r="Y202" s="271"/>
      <c r="Z202" s="271"/>
      <c r="AB202" s="273" t="str">
        <f t="shared" si="32"/>
        <v>TungstenXiamen Tungsten (H.C.) Co., Ltd.</v>
      </c>
    </row>
    <row r="203" spans="1:28" s="272" customFormat="1" ht="76.5">
      <c r="A203" s="214" t="s">
        <v>138</v>
      </c>
      <c r="B203" s="215" t="s">
        <v>1133</v>
      </c>
      <c r="C203" s="219" t="s">
        <v>157</v>
      </c>
      <c r="D203" s="278"/>
      <c r="E203" s="215" t="s">
        <v>1100</v>
      </c>
      <c r="F203" s="215" t="s">
        <v>138</v>
      </c>
      <c r="G203" s="215" t="s">
        <v>13459</v>
      </c>
      <c r="H203" s="216">
        <v>0</v>
      </c>
      <c r="I203" s="217" t="s">
        <v>1853</v>
      </c>
      <c r="J203" s="217" t="s">
        <v>15633</v>
      </c>
      <c r="K203" s="268"/>
      <c r="L203" s="268"/>
      <c r="M203" s="268"/>
      <c r="N203" s="268"/>
      <c r="O203" s="268" t="s">
        <v>15653</v>
      </c>
      <c r="P203" s="218"/>
      <c r="Q203" s="269"/>
      <c r="R203" s="215" t="str">
        <f ca="1">IF(ISERROR($V203),"",OFFSET('Smelter Look-up'!$C$4,$V203-4,0)&amp;"")</f>
        <v>Jiangxi Gan Bei Tungsten Co., Ltd.</v>
      </c>
      <c r="S203" s="222" t="str">
        <f t="shared" ca="1" si="30"/>
        <v>CN</v>
      </c>
      <c r="T203" s="222" t="str">
        <f ca="1">IF(B203="","",IF(ISERROR(MATCH($J203,SorP!$B$1:$B$6230,0)),"",INDIRECT("'SorP'!$A$"&amp;MATCH($J203,SorP!$B$1:$B$6230,0))))</f>
        <v/>
      </c>
      <c r="U203" s="238"/>
      <c r="V203" s="270">
        <f>IF(C203="",NA(),MATCH($B203&amp;$C203,'Smelter Look-up'!$J:$J,0))</f>
        <v>574</v>
      </c>
      <c r="W203" s="271"/>
      <c r="X203" s="271">
        <f t="shared" si="31"/>
        <v>0</v>
      </c>
      <c r="Y203" s="271"/>
      <c r="Z203" s="271"/>
      <c r="AB203" s="273" t="str">
        <f t="shared" si="32"/>
        <v>TungstenJiangxi Gan Bei Tungsten Co., Ltd.</v>
      </c>
    </row>
    <row r="204" spans="1:28" s="272" customFormat="1" ht="51">
      <c r="A204" s="214" t="s">
        <v>15383</v>
      </c>
      <c r="B204" s="215" t="s">
        <v>1131</v>
      </c>
      <c r="C204" s="219" t="s">
        <v>15382</v>
      </c>
      <c r="D204" s="278"/>
      <c r="E204" s="215" t="s">
        <v>1105</v>
      </c>
      <c r="F204" s="215" t="s">
        <v>15383</v>
      </c>
      <c r="G204" s="215" t="s">
        <v>13459</v>
      </c>
      <c r="H204" s="216">
        <v>0</v>
      </c>
      <c r="I204" s="217" t="s">
        <v>15438</v>
      </c>
      <c r="J204" s="217" t="s">
        <v>13066</v>
      </c>
      <c r="K204" s="268"/>
      <c r="L204" s="268"/>
      <c r="M204" s="268"/>
      <c r="N204" s="268"/>
      <c r="O204" s="268" t="s">
        <v>15655</v>
      </c>
      <c r="P204" s="218"/>
      <c r="Q204" s="269"/>
      <c r="R204" s="215" t="str">
        <f ca="1">IF(ISERROR($V204),"",OFFSET('Smelter Look-up'!$C$4,$V204-4,0)&amp;"")</f>
        <v>CV Venus Inti Perkasa</v>
      </c>
      <c r="S204" s="222" t="str">
        <f t="shared" ca="1" si="30"/>
        <v>ID</v>
      </c>
      <c r="T204" s="222" t="str">
        <f ca="1">IF(B204="","",IF(ISERROR(MATCH($J204,SorP!$B$1:$B$6230,0)),"",INDIRECT("'SorP'!$A$"&amp;MATCH($J204,SorP!$B$1:$B$6230,0))))</f>
        <v>ID-BB</v>
      </c>
      <c r="U204" s="238"/>
      <c r="V204" s="270">
        <f>IF(C204="",NA(),MATCH($B204&amp;$C204,'Smelter Look-up'!$J:$J,0))</f>
        <v>407</v>
      </c>
      <c r="W204" s="271"/>
      <c r="X204" s="271">
        <f t="shared" si="31"/>
        <v>0</v>
      </c>
      <c r="Y204" s="271"/>
      <c r="Z204" s="271"/>
      <c r="AB204" s="273" t="str">
        <f t="shared" si="32"/>
        <v>TinCV Venus Inti Perkasa</v>
      </c>
    </row>
    <row r="205" spans="1:28" s="272" customFormat="1" ht="51">
      <c r="A205" s="214" t="s">
        <v>1703</v>
      </c>
      <c r="B205" s="215" t="s">
        <v>1130</v>
      </c>
      <c r="C205" s="219" t="s">
        <v>1702</v>
      </c>
      <c r="D205" s="278"/>
      <c r="E205" s="215" t="s">
        <v>2463</v>
      </c>
      <c r="F205" s="215" t="s">
        <v>1703</v>
      </c>
      <c r="G205" s="215" t="s">
        <v>13459</v>
      </c>
      <c r="H205" s="216" t="s">
        <v>15795</v>
      </c>
      <c r="I205" s="217" t="s">
        <v>1545</v>
      </c>
      <c r="J205" s="217" t="s">
        <v>1546</v>
      </c>
      <c r="K205" s="268" t="s">
        <v>15796</v>
      </c>
      <c r="L205" s="268" t="s">
        <v>15797</v>
      </c>
      <c r="M205" s="268"/>
      <c r="N205" s="268"/>
      <c r="O205" s="268" t="s">
        <v>15798</v>
      </c>
      <c r="P205" s="218"/>
      <c r="Q205" s="269"/>
      <c r="R205" s="215" t="str">
        <f ca="1">IF(ISERROR($V205),"",OFFSET('Smelter Look-up'!$C$4,$V205-4,0)&amp;"")</f>
        <v>Geib Refining Corporation</v>
      </c>
      <c r="S205" s="222" t="str">
        <f t="shared" ca="1" si="30"/>
        <v>US</v>
      </c>
      <c r="T205" s="222" t="str">
        <f ca="1">IF(B205="","",IF(ISERROR(MATCH($J205,SorP!$B$1:$B$6230,0)),"",INDIRECT("'SorP'!$A$"&amp;MATCH($J205,SorP!$B$1:$B$6230,0))))</f>
        <v>US-RI</v>
      </c>
      <c r="U205" s="238"/>
      <c r="V205" s="270">
        <f>IF(C205="",NA(),MATCH($B205&amp;$C205,'Smelter Look-up'!$J:$J,0))</f>
        <v>85</v>
      </c>
      <c r="W205" s="271"/>
      <c r="X205" s="271">
        <f t="shared" si="31"/>
        <v>0</v>
      </c>
      <c r="Y205" s="271"/>
      <c r="Z205" s="271"/>
      <c r="AB205" s="273" t="str">
        <f t="shared" si="32"/>
        <v>GoldGeib Refining Corporation</v>
      </c>
    </row>
    <row r="206" spans="1:28" s="272" customFormat="1" ht="229.5">
      <c r="A206" s="214" t="s">
        <v>139</v>
      </c>
      <c r="B206" s="215" t="s">
        <v>1131</v>
      </c>
      <c r="C206" s="219" t="s">
        <v>2184</v>
      </c>
      <c r="D206" s="278"/>
      <c r="E206" s="215" t="s">
        <v>1096</v>
      </c>
      <c r="F206" s="215" t="s">
        <v>139</v>
      </c>
      <c r="G206" s="215" t="s">
        <v>13459</v>
      </c>
      <c r="H206" s="216" t="s">
        <v>15799</v>
      </c>
      <c r="I206" s="217" t="s">
        <v>1732</v>
      </c>
      <c r="J206" s="217" t="s">
        <v>1554</v>
      </c>
      <c r="K206" s="268" t="s">
        <v>15800</v>
      </c>
      <c r="L206" s="268" t="s">
        <v>15801</v>
      </c>
      <c r="M206" s="268"/>
      <c r="N206" s="268"/>
      <c r="O206" s="268" t="s">
        <v>15802</v>
      </c>
      <c r="P206" s="218"/>
      <c r="Q206" s="269"/>
      <c r="R206" s="215" t="str">
        <f ca="1">IF(ISERROR($V206),"",OFFSET('Smelter Look-up'!$C$4,$V206-4,0)&amp;"")</f>
        <v>Magnu's Minerais Metais e Ligas Ltda.</v>
      </c>
      <c r="S206" s="222" t="str">
        <f t="shared" ca="1" si="30"/>
        <v>BR</v>
      </c>
      <c r="T206" s="222" t="str">
        <f ca="1">IF(B206="","",IF(ISERROR(MATCH($J206,SorP!$B$1:$B$6230,0)),"",INDIRECT("'SorP'!$A$"&amp;MATCH($J206,SorP!$B$1:$B$6230,0))))</f>
        <v>BR-MG</v>
      </c>
      <c r="U206" s="238"/>
      <c r="V206" s="270">
        <f>IF(C206="",NA(),MATCH($B206&amp;$C206,'Smelter Look-up'!$J:$J,0))</f>
        <v>448</v>
      </c>
      <c r="W206" s="271"/>
      <c r="X206" s="271">
        <f t="shared" si="31"/>
        <v>0</v>
      </c>
      <c r="Y206" s="271"/>
      <c r="Z206" s="271"/>
      <c r="AB206" s="273" t="str">
        <f t="shared" si="32"/>
        <v>TinMagnu's Minerais Metais e Ligas Ltda.</v>
      </c>
    </row>
    <row r="207" spans="1:28" s="272" customFormat="1" ht="242.25">
      <c r="A207" s="214" t="s">
        <v>396</v>
      </c>
      <c r="B207" s="215" t="s">
        <v>1132</v>
      </c>
      <c r="C207" s="219" t="s">
        <v>3</v>
      </c>
      <c r="D207" s="278"/>
      <c r="E207" s="215" t="s">
        <v>1100</v>
      </c>
      <c r="F207" s="215" t="s">
        <v>396</v>
      </c>
      <c r="G207" s="215" t="s">
        <v>13459</v>
      </c>
      <c r="H207" s="216" t="s">
        <v>15803</v>
      </c>
      <c r="I207" s="217" t="s">
        <v>1752</v>
      </c>
      <c r="J207" s="217" t="s">
        <v>13846</v>
      </c>
      <c r="K207" s="268" t="s">
        <v>15804</v>
      </c>
      <c r="L207" s="268" t="s">
        <v>15805</v>
      </c>
      <c r="M207" s="268"/>
      <c r="N207" s="268"/>
      <c r="O207" s="268" t="s">
        <v>15806</v>
      </c>
      <c r="P207" s="218"/>
      <c r="Q207" s="269"/>
      <c r="R207" s="215" t="str">
        <f ca="1">IF(ISERROR($V207),"",OFFSET('Smelter Look-up'!$C$4,$V207-4,0)&amp;"")</f>
        <v>Hengyang King Xing Lifeng New Materials Co., Ltd.</v>
      </c>
      <c r="S207" s="222" t="str">
        <f t="shared" ca="1" si="30"/>
        <v>CN</v>
      </c>
      <c r="T207" s="222" t="str">
        <f ca="1">IF(B207="","",IF(ISERROR(MATCH($J207,SorP!$B$1:$B$6230,0)),"",INDIRECT("'SorP'!$A$"&amp;MATCH($J207,SorP!$B$1:$B$6230,0))))</f>
        <v>CN-HN</v>
      </c>
      <c r="U207" s="238"/>
      <c r="V207" s="270">
        <f>IF(C207="",NA(),MATCH($B207&amp;$C207,'Smelter Look-up'!$J:$J,0))</f>
        <v>332</v>
      </c>
      <c r="W207" s="271"/>
      <c r="X207" s="271">
        <f t="shared" si="31"/>
        <v>0</v>
      </c>
      <c r="Y207" s="271"/>
      <c r="Z207" s="271"/>
      <c r="AB207" s="273" t="str">
        <f t="shared" si="32"/>
        <v>TantalumHengyang King Xing Lifeng New Materials Co., Ltd.</v>
      </c>
    </row>
    <row r="208" spans="1:28" s="272" customFormat="1" ht="204">
      <c r="A208" s="214" t="s">
        <v>393</v>
      </c>
      <c r="B208" s="215" t="s">
        <v>1133</v>
      </c>
      <c r="C208" s="219" t="s">
        <v>392</v>
      </c>
      <c r="D208" s="278"/>
      <c r="E208" s="215" t="s">
        <v>1100</v>
      </c>
      <c r="F208" s="215" t="s">
        <v>393</v>
      </c>
      <c r="G208" s="215" t="s">
        <v>13459</v>
      </c>
      <c r="H208" s="216" t="s">
        <v>15807</v>
      </c>
      <c r="I208" s="217" t="s">
        <v>1787</v>
      </c>
      <c r="J208" s="217" t="s">
        <v>13842</v>
      </c>
      <c r="K208" s="268" t="s">
        <v>15808</v>
      </c>
      <c r="L208" s="268" t="s">
        <v>15809</v>
      </c>
      <c r="M208" s="268"/>
      <c r="N208" s="268"/>
      <c r="O208" s="268" t="s">
        <v>15810</v>
      </c>
      <c r="P208" s="218"/>
      <c r="Q208" s="269"/>
      <c r="R208" s="215" t="str">
        <f ca="1">IF(ISERROR($V208),"",OFFSET('Smelter Look-up'!$C$4,$V208-4,0)&amp;"")</f>
        <v>Ganzhou Seadragon W &amp; Mo Co., Ltd.</v>
      </c>
      <c r="S208" s="222" t="str">
        <f t="shared" ca="1" si="30"/>
        <v>CN</v>
      </c>
      <c r="T208" s="222" t="str">
        <f ca="1">IF(B208="","",IF(ISERROR(MATCH($J208,SorP!$B$1:$B$6230,0)),"",INDIRECT("'SorP'!$A$"&amp;MATCH($J208,SorP!$B$1:$B$6230,0))))</f>
        <v>CN-JX</v>
      </c>
      <c r="U208" s="238"/>
      <c r="V208" s="270">
        <f>IF(C208="",NA(),MATCH($B208&amp;$C208,'Smelter Look-up'!$J:$J,0))</f>
        <v>558</v>
      </c>
      <c r="W208" s="271"/>
      <c r="X208" s="271">
        <f t="shared" si="31"/>
        <v>0</v>
      </c>
      <c r="Y208" s="271"/>
      <c r="Z208" s="271"/>
      <c r="AB208" s="273" t="str">
        <f t="shared" si="32"/>
        <v>TungstenGanzhou Seadragon W &amp; Mo Co., Ltd.</v>
      </c>
    </row>
    <row r="209" spans="1:28" s="272" customFormat="1" ht="242.25">
      <c r="A209" s="214" t="s">
        <v>1326</v>
      </c>
      <c r="B209" s="215" t="s">
        <v>1131</v>
      </c>
      <c r="C209" s="219" t="s">
        <v>2367</v>
      </c>
      <c r="D209" s="278"/>
      <c r="E209" s="215" t="s">
        <v>1096</v>
      </c>
      <c r="F209" s="215" t="s">
        <v>1326</v>
      </c>
      <c r="G209" s="215" t="s">
        <v>13459</v>
      </c>
      <c r="H209" s="216" t="s">
        <v>15811</v>
      </c>
      <c r="I209" s="217" t="s">
        <v>1779</v>
      </c>
      <c r="J209" s="217" t="s">
        <v>1783</v>
      </c>
      <c r="K209" s="268" t="s">
        <v>15812</v>
      </c>
      <c r="L209" s="268" t="s">
        <v>15813</v>
      </c>
      <c r="M209" s="268"/>
      <c r="N209" s="268"/>
      <c r="O209" s="268" t="s">
        <v>15814</v>
      </c>
      <c r="P209" s="218"/>
      <c r="Q209" s="269"/>
      <c r="R209" s="215" t="str">
        <f ca="1">IF(ISERROR($V209),"",OFFSET('Smelter Look-up'!$C$4,$V209-4,0)&amp;"")</f>
        <v>Melt Metais e Ligas S.A.</v>
      </c>
      <c r="S209" s="222" t="str">
        <f t="shared" ca="1" si="30"/>
        <v>BR</v>
      </c>
      <c r="T209" s="222" t="str">
        <f ca="1">IF(B209="","",IF(ISERROR(MATCH($J209,SorP!$B$1:$B$6230,0)),"",INDIRECT("'SorP'!$A$"&amp;MATCH($J209,SorP!$B$1:$B$6230,0))))</f>
        <v>BR-RO</v>
      </c>
      <c r="U209" s="238"/>
      <c r="V209" s="270">
        <f>IF(C209="",NA(),MATCH($B209&amp;$C209,'Smelter Look-up'!$J:$J,0))</f>
        <v>450</v>
      </c>
      <c r="W209" s="271"/>
      <c r="X209" s="271">
        <f t="shared" si="31"/>
        <v>0</v>
      </c>
      <c r="Y209" s="271"/>
      <c r="Z209" s="271"/>
      <c r="AB209" s="273" t="str">
        <f t="shared" si="32"/>
        <v>TinMelt Metais e Ligas S.A.</v>
      </c>
    </row>
    <row r="210" spans="1:28" s="272" customFormat="1" ht="102">
      <c r="A210" s="214" t="s">
        <v>14111</v>
      </c>
      <c r="B210" s="215" t="s">
        <v>1133</v>
      </c>
      <c r="C210" s="219" t="s">
        <v>14096</v>
      </c>
      <c r="D210" s="278" t="s">
        <v>14096</v>
      </c>
      <c r="E210" s="215" t="s">
        <v>892</v>
      </c>
      <c r="F210" s="215" t="s">
        <v>14111</v>
      </c>
      <c r="G210" s="215" t="s">
        <v>15631</v>
      </c>
      <c r="H210" s="216">
        <v>0</v>
      </c>
      <c r="I210" s="217" t="s">
        <v>14121</v>
      </c>
      <c r="J210" s="217" t="s">
        <v>1854</v>
      </c>
      <c r="K210" s="268"/>
      <c r="L210" s="268"/>
      <c r="M210" s="268"/>
      <c r="N210" s="268"/>
      <c r="O210" s="268" t="s">
        <v>16005</v>
      </c>
      <c r="P210" s="218"/>
      <c r="Q210" s="269"/>
      <c r="R210" s="215" t="str">
        <f ca="1">IF(ISERROR($V210),"",OFFSET('Smelter Look-up'!$C$4,$V210-4,0)&amp;"")</f>
        <v>Asia Tungsten Products Vietnam Ltd.</v>
      </c>
      <c r="S210" s="222" t="str">
        <f t="shared" ca="1" si="30"/>
        <v>VN</v>
      </c>
      <c r="T210" s="222" t="str">
        <f ca="1">IF(B210="","",IF(ISERROR(MATCH($J210,SorP!$B$1:$B$6230,0)),"",INDIRECT("'SorP'!$A$"&amp;MATCH($J210,SorP!$B$1:$B$6230,0))))</f>
        <v>VN-HP</v>
      </c>
      <c r="U210" s="238"/>
      <c r="V210" s="270">
        <f>IF(C210="",NA(),MATCH($B210&amp;$C210,'Smelter Look-up'!$J:$J,0))</f>
        <v>541</v>
      </c>
      <c r="W210" s="271"/>
      <c r="X210" s="271">
        <f t="shared" si="31"/>
        <v>0</v>
      </c>
      <c r="Y210" s="271"/>
      <c r="Z210" s="271"/>
      <c r="AB210" s="273" t="str">
        <f t="shared" si="32"/>
        <v>TungstenAsia Tungsten Products Vietnam Ltd.</v>
      </c>
    </row>
    <row r="211" spans="1:28" s="272" customFormat="1" ht="63.75">
      <c r="A211" s="214" t="s">
        <v>1404</v>
      </c>
      <c r="B211" s="215" t="s">
        <v>1131</v>
      </c>
      <c r="C211" s="219" t="s">
        <v>1403</v>
      </c>
      <c r="D211" s="278"/>
      <c r="E211" s="215" t="s">
        <v>1105</v>
      </c>
      <c r="F211" s="215" t="s">
        <v>1404</v>
      </c>
      <c r="G211" s="215" t="s">
        <v>13459</v>
      </c>
      <c r="H211" s="216">
        <v>0</v>
      </c>
      <c r="I211" s="217" t="s">
        <v>1780</v>
      </c>
      <c r="J211" s="217" t="s">
        <v>13066</v>
      </c>
      <c r="K211" s="268"/>
      <c r="L211" s="268"/>
      <c r="M211" s="268"/>
      <c r="N211" s="268"/>
      <c r="O211" s="268" t="s">
        <v>15655</v>
      </c>
      <c r="P211" s="218"/>
      <c r="Q211" s="269"/>
      <c r="R211" s="215" t="str">
        <f ca="1">IF(ISERROR($V211),"",OFFSET('Smelter Look-up'!$C$4,$V211-4,0)&amp;"")</f>
        <v>PT ATD Makmur Mandiri Jaya</v>
      </c>
      <c r="S211" s="222" t="str">
        <f t="shared" ca="1" si="30"/>
        <v>ID</v>
      </c>
      <c r="T211" s="222" t="str">
        <f ca="1">IF(B211="","",IF(ISERROR(MATCH($J211,SorP!$B$1:$B$6230,0)),"",INDIRECT("'SorP'!$A$"&amp;MATCH($J211,SorP!$B$1:$B$6230,0))))</f>
        <v>ID-BB</v>
      </c>
      <c r="U211" s="238"/>
      <c r="V211" s="270">
        <f>IF(C211="",NA(),MATCH($B211&amp;$C211,'Smelter Look-up'!$J:$J,0))</f>
        <v>477</v>
      </c>
      <c r="W211" s="271"/>
      <c r="X211" s="271">
        <f t="shared" si="31"/>
        <v>0</v>
      </c>
      <c r="Y211" s="271"/>
      <c r="Z211" s="271"/>
      <c r="AB211" s="273" t="str">
        <f t="shared" si="32"/>
        <v>TinPT ATD Makmur Mandiri Jaya</v>
      </c>
    </row>
    <row r="212" spans="1:28" s="272" customFormat="1" ht="63.75">
      <c r="A212" s="214" t="s">
        <v>1396</v>
      </c>
      <c r="B212" s="215" t="s">
        <v>1132</v>
      </c>
      <c r="C212" s="219" t="s">
        <v>1395</v>
      </c>
      <c r="D212" s="278"/>
      <c r="E212" s="215" t="s">
        <v>2463</v>
      </c>
      <c r="F212" s="215" t="s">
        <v>1396</v>
      </c>
      <c r="G212" s="215" t="s">
        <v>13459</v>
      </c>
      <c r="H212" s="216">
        <v>0</v>
      </c>
      <c r="I212" s="217" t="s">
        <v>1753</v>
      </c>
      <c r="J212" s="217" t="s">
        <v>1754</v>
      </c>
      <c r="K212" s="268"/>
      <c r="L212" s="268"/>
      <c r="M212" s="268"/>
      <c r="N212" s="268"/>
      <c r="O212" s="215" t="s">
        <v>2463</v>
      </c>
      <c r="P212" s="218"/>
      <c r="Q212" s="269"/>
      <c r="R212" s="215" t="str">
        <f ca="1">IF(ISERROR($V212),"",OFFSET('Smelter Look-up'!$C$4,$V212-4,0)&amp;"")</f>
        <v>D Block Metals, LLC</v>
      </c>
      <c r="S212" s="222" t="str">
        <f t="shared" ca="1" si="30"/>
        <v>US</v>
      </c>
      <c r="T212" s="222" t="str">
        <f ca="1">IF(B212="","",IF(ISERROR(MATCH($J212,SorP!$B$1:$B$6230,0)),"",INDIRECT("'SorP'!$A$"&amp;MATCH($J212,SorP!$B$1:$B$6230,0))))</f>
        <v>US-NC</v>
      </c>
      <c r="U212" s="238"/>
      <c r="V212" s="270">
        <f>IF(C212="",NA(),MATCH($B212&amp;$C212,'Smelter Look-up'!$J:$J,0))</f>
        <v>318</v>
      </c>
      <c r="W212" s="271"/>
      <c r="X212" s="271">
        <f t="shared" si="31"/>
        <v>0</v>
      </c>
      <c r="Y212" s="271"/>
      <c r="Z212" s="271"/>
      <c r="AB212" s="273" t="str">
        <f t="shared" si="32"/>
        <v>TantalumD Block Metals, LLC</v>
      </c>
    </row>
    <row r="213" spans="1:28" s="272" customFormat="1" ht="76.5">
      <c r="A213" s="214" t="s">
        <v>1397</v>
      </c>
      <c r="B213" s="215" t="s">
        <v>1132</v>
      </c>
      <c r="C213" s="219" t="s">
        <v>2185</v>
      </c>
      <c r="D213" s="278"/>
      <c r="E213" s="215" t="s">
        <v>1100</v>
      </c>
      <c r="F213" s="215" t="s">
        <v>1397</v>
      </c>
      <c r="G213" s="215" t="s">
        <v>13459</v>
      </c>
      <c r="H213" s="216">
        <v>0</v>
      </c>
      <c r="I213" s="217" t="s">
        <v>1744</v>
      </c>
      <c r="J213" s="217" t="s">
        <v>13846</v>
      </c>
      <c r="K213" s="268"/>
      <c r="L213" s="268"/>
      <c r="M213" s="268"/>
      <c r="N213" s="268"/>
      <c r="O213" s="215" t="s">
        <v>1100</v>
      </c>
      <c r="P213" s="218"/>
      <c r="Q213" s="269"/>
      <c r="R213" s="215" t="str">
        <f ca="1">IF(ISERROR($V213),"",OFFSET('Smelter Look-up'!$C$4,$V213-4,0)&amp;"")</f>
        <v>FIR Metals &amp; Resource Ltd.</v>
      </c>
      <c r="S213" s="222" t="str">
        <f t="shared" ca="1" si="30"/>
        <v>CN</v>
      </c>
      <c r="T213" s="222" t="str">
        <f ca="1">IF(B213="","",IF(ISERROR(MATCH($J213,SorP!$B$1:$B$6230,0)),"",INDIRECT("'SorP'!$A$"&amp;MATCH($J213,SorP!$B$1:$B$6230,0))))</f>
        <v>CN-HN</v>
      </c>
      <c r="U213" s="238"/>
      <c r="V213" s="270">
        <f>IF(C213="",NA(),MATCH($B213&amp;$C213,'Smelter Look-up'!$J:$J,0))</f>
        <v>322</v>
      </c>
      <c r="W213" s="271"/>
      <c r="X213" s="271">
        <f t="shared" si="31"/>
        <v>0</v>
      </c>
      <c r="Y213" s="271"/>
      <c r="Z213" s="271"/>
      <c r="AB213" s="273" t="str">
        <f t="shared" si="32"/>
        <v>TantalumFIR Metals &amp; Resource Ltd.</v>
      </c>
    </row>
    <row r="214" spans="1:28" s="272" customFormat="1" ht="127.5">
      <c r="A214" s="214" t="s">
        <v>1399</v>
      </c>
      <c r="B214" s="215" t="s">
        <v>1132</v>
      </c>
      <c r="C214" s="219" t="s">
        <v>2186</v>
      </c>
      <c r="D214" s="278"/>
      <c r="E214" s="215" t="s">
        <v>1100</v>
      </c>
      <c r="F214" s="215" t="s">
        <v>1399</v>
      </c>
      <c r="G214" s="215" t="s">
        <v>13459</v>
      </c>
      <c r="H214" s="216">
        <v>0</v>
      </c>
      <c r="I214" s="217" t="s">
        <v>1731</v>
      </c>
      <c r="J214" s="217" t="s">
        <v>13842</v>
      </c>
      <c r="K214" s="268"/>
      <c r="L214" s="268"/>
      <c r="M214" s="268"/>
      <c r="N214" s="268"/>
      <c r="O214" s="215" t="s">
        <v>1100</v>
      </c>
      <c r="P214" s="218"/>
      <c r="Q214" s="269"/>
      <c r="R214" s="215" t="str">
        <f ca="1">IF(ISERROR($V214),"",OFFSET('Smelter Look-up'!$C$4,$V214-4,0)&amp;"")</f>
        <v>Jiujiang Zhongao Tantalum &amp; Niobium Co., Ltd.</v>
      </c>
      <c r="S214" s="222" t="str">
        <f t="shared" ca="1" si="30"/>
        <v>CN</v>
      </c>
      <c r="T214" s="222" t="str">
        <f ca="1">IF(B214="","",IF(ISERROR(MATCH($J214,SorP!$B$1:$B$6230,0)),"",INDIRECT("'SorP'!$A$"&amp;MATCH($J214,SorP!$B$1:$B$6230,0))))</f>
        <v>CN-JX</v>
      </c>
      <c r="U214" s="238"/>
      <c r="V214" s="270">
        <f>IF(C214="",NA(),MATCH($B214&amp;$C214,'Smelter Look-up'!$J:$J,0))</f>
        <v>338</v>
      </c>
      <c r="W214" s="271"/>
      <c r="X214" s="271">
        <f t="shared" si="31"/>
        <v>0</v>
      </c>
      <c r="Y214" s="271"/>
      <c r="Z214" s="271"/>
      <c r="AB214" s="273" t="str">
        <f t="shared" si="32"/>
        <v>TantalumJiujiang Zhongao Tantalum &amp; Niobium Co., Ltd.</v>
      </c>
    </row>
    <row r="215" spans="1:28" s="272" customFormat="1" ht="127.5">
      <c r="A215" s="214" t="s">
        <v>1400</v>
      </c>
      <c r="B215" s="215" t="s">
        <v>1132</v>
      </c>
      <c r="C215" s="219" t="s">
        <v>2187</v>
      </c>
      <c r="D215" s="278"/>
      <c r="E215" s="215" t="s">
        <v>1100</v>
      </c>
      <c r="F215" s="215" t="s">
        <v>1400</v>
      </c>
      <c r="G215" s="215" t="s">
        <v>13459</v>
      </c>
      <c r="H215" s="216">
        <v>0</v>
      </c>
      <c r="I215" s="217" t="s">
        <v>1755</v>
      </c>
      <c r="J215" s="217" t="s">
        <v>13847</v>
      </c>
      <c r="K215" s="268"/>
      <c r="L215" s="268"/>
      <c r="M215" s="268"/>
      <c r="N215" s="268"/>
      <c r="O215" s="215" t="s">
        <v>1100</v>
      </c>
      <c r="P215" s="218"/>
      <c r="Q215" s="269"/>
      <c r="R215" s="215" t="str">
        <f ca="1">IF(ISERROR($V215),"",OFFSET('Smelter Look-up'!$C$4,$V215-4,0)&amp;"")</f>
        <v>XinXing HaoRong Electronic Material Co., Ltd.</v>
      </c>
      <c r="S215" s="222" t="str">
        <f t="shared" ca="1" si="30"/>
        <v>CN</v>
      </c>
      <c r="T215" s="222" t="str">
        <f ca="1">IF(B215="","",IF(ISERROR(MATCH($J215,SorP!$B$1:$B$6230,0)),"",INDIRECT("'SorP'!$A$"&amp;MATCH($J215,SorP!$B$1:$B$6230,0))))</f>
        <v>CN-GD</v>
      </c>
      <c r="U215" s="238"/>
      <c r="V215" s="270">
        <f>IF(C215="",NA(),MATCH($B215&amp;$C215,'Smelter Look-up'!$J:$J,0))</f>
        <v>376</v>
      </c>
      <c r="W215" s="271"/>
      <c r="X215" s="271">
        <f t="shared" si="31"/>
        <v>0</v>
      </c>
      <c r="Y215" s="271"/>
      <c r="Z215" s="271"/>
      <c r="AB215" s="273" t="str">
        <f t="shared" si="32"/>
        <v>TantalumXinXing HaoRong Electronic Material Co., Ltd.</v>
      </c>
    </row>
    <row r="216" spans="1:28" s="272" customFormat="1" ht="76.5">
      <c r="A216" s="214" t="s">
        <v>1391</v>
      </c>
      <c r="B216" s="215" t="s">
        <v>1130</v>
      </c>
      <c r="C216" s="219" t="s">
        <v>2188</v>
      </c>
      <c r="D216" s="278"/>
      <c r="E216" s="215" t="s">
        <v>1106</v>
      </c>
      <c r="F216" s="215" t="s">
        <v>1391</v>
      </c>
      <c r="G216" s="215" t="s">
        <v>13459</v>
      </c>
      <c r="H216" s="216">
        <v>0</v>
      </c>
      <c r="I216" s="217" t="s">
        <v>1704</v>
      </c>
      <c r="J216" s="217" t="s">
        <v>1705</v>
      </c>
      <c r="K216" s="268"/>
      <c r="L216" s="268"/>
      <c r="M216" s="268"/>
      <c r="N216" s="268"/>
      <c r="O216" s="268" t="s">
        <v>15662</v>
      </c>
      <c r="P216" s="218"/>
      <c r="Q216" s="269"/>
      <c r="R216" s="215" t="str">
        <f ca="1">IF(ISERROR($V216),"",OFFSET('Smelter Look-up'!$C$4,$V216-4,0)&amp;"")</f>
        <v>MMTC-PAMP India Pvt., Ltd.</v>
      </c>
      <c r="S216" s="222" t="str">
        <f t="shared" ca="1" si="30"/>
        <v>IN</v>
      </c>
      <c r="T216" s="222" t="str">
        <f ca="1">IF(B216="","",IF(ISERROR(MATCH($J216,SorP!$B$1:$B$6230,0)),"",INDIRECT("'SorP'!$A$"&amp;MATCH($J216,SorP!$B$1:$B$6230,0))))</f>
        <v>IN-HR</v>
      </c>
      <c r="U216" s="238"/>
      <c r="V216" s="270">
        <f>IF(C216="",NA(),MATCH($B216&amp;$C216,'Smelter Look-up'!$J:$J,0))</f>
        <v>180</v>
      </c>
      <c r="W216" s="271"/>
      <c r="X216" s="271">
        <f t="shared" si="31"/>
        <v>0</v>
      </c>
      <c r="Y216" s="271"/>
      <c r="Z216" s="271"/>
      <c r="AB216" s="273" t="str">
        <f t="shared" si="32"/>
        <v>GoldMMTC-PAMP India Pvt., Ltd.</v>
      </c>
    </row>
    <row r="217" spans="1:28" s="272" customFormat="1" ht="63.75">
      <c r="A217" s="214" t="s">
        <v>15993</v>
      </c>
      <c r="B217" s="215" t="s">
        <v>1130</v>
      </c>
      <c r="C217" s="219" t="s">
        <v>15994</v>
      </c>
      <c r="D217" s="278"/>
      <c r="E217" s="215" t="s">
        <v>2463</v>
      </c>
      <c r="F217" s="215" t="s">
        <v>15993</v>
      </c>
      <c r="G217" s="215" t="s">
        <v>13459</v>
      </c>
      <c r="H217" s="216">
        <v>0</v>
      </c>
      <c r="I217" s="217" t="s">
        <v>15995</v>
      </c>
      <c r="J217" s="217" t="s">
        <v>1706</v>
      </c>
      <c r="K217" s="268"/>
      <c r="L217" s="268"/>
      <c r="M217" s="268"/>
      <c r="N217" s="268"/>
      <c r="O217" s="268" t="s">
        <v>15996</v>
      </c>
      <c r="P217" s="218"/>
      <c r="Q217" s="269"/>
      <c r="R217" s="215" t="str">
        <f ca="1">IF(ISERROR($V217),"",OFFSET('Smelter Look-up'!$C$4,$V217-4,0)&amp;"")</f>
        <v/>
      </c>
      <c r="S217" s="222" t="str">
        <f t="shared" ca="1" si="30"/>
        <v>US</v>
      </c>
      <c r="T217" s="222" t="str">
        <f ca="1">IF(B217="","",IF(ISERROR(MATCH($J217,SorP!$B$1:$B$6230,0)),"",INDIRECT("'SorP'!$A$"&amp;MATCH($J217,SorP!$B$1:$B$6230,0))))</f>
        <v>US-FL</v>
      </c>
      <c r="U217" s="238"/>
      <c r="V217" s="270" t="e">
        <f>IF(C217="",NA(),MATCH($B217&amp;$C217,'Smelter Look-up'!$J:$J,0))</f>
        <v>#N/A</v>
      </c>
      <c r="W217" s="271"/>
      <c r="X217" s="271">
        <f t="shared" si="31"/>
        <v>0</v>
      </c>
      <c r="Y217" s="271"/>
      <c r="Z217" s="271"/>
      <c r="AB217" s="273" t="str">
        <f t="shared" si="32"/>
        <v>GoldRepublic Metals Corporation</v>
      </c>
    </row>
    <row r="218" spans="1:28" s="272" customFormat="1" ht="76.5">
      <c r="A218" s="214" t="s">
        <v>1389</v>
      </c>
      <c r="B218" s="215" t="s">
        <v>1130</v>
      </c>
      <c r="C218" s="219" t="s">
        <v>12918</v>
      </c>
      <c r="D218" s="278"/>
      <c r="E218" s="215" t="s">
        <v>882</v>
      </c>
      <c r="F218" s="215" t="s">
        <v>1389</v>
      </c>
      <c r="G218" s="215" t="s">
        <v>13459</v>
      </c>
      <c r="H218" s="216">
        <v>0</v>
      </c>
      <c r="I218" s="217" t="s">
        <v>1707</v>
      </c>
      <c r="J218" s="217" t="s">
        <v>9704</v>
      </c>
      <c r="K218" s="268"/>
      <c r="L218" s="268"/>
      <c r="M218" s="268"/>
      <c r="N218" s="268"/>
      <c r="O218" s="215" t="s">
        <v>882</v>
      </c>
      <c r="P218" s="218"/>
      <c r="Q218" s="269"/>
      <c r="R218" s="215" t="str">
        <f ca="1">IF(ISERROR($V218),"",OFFSET('Smelter Look-up'!$C$4,$V218-4,0)&amp;"")</f>
        <v>KGHM Polska Miedz Spolka Akcyjna</v>
      </c>
      <c r="S218" s="222" t="str">
        <f t="shared" ca="1" si="30"/>
        <v>PL</v>
      </c>
      <c r="T218" s="222" t="str">
        <f ca="1">IF(B218="","",IF(ISERROR(MATCH($J218,SorP!$B$1:$B$6230,0)),"",INDIRECT("'SorP'!$A$"&amp;MATCH($J218,SorP!$B$1:$B$6230,0))))</f>
        <v>PL-02</v>
      </c>
      <c r="U218" s="238"/>
      <c r="V218" s="270">
        <f>IF(C218="",NA(),MATCH($B218&amp;$C218,'Smelter Look-up'!$J:$J,0))</f>
        <v>135</v>
      </c>
      <c r="W218" s="271"/>
      <c r="X218" s="271">
        <f t="shared" si="31"/>
        <v>0</v>
      </c>
      <c r="Y218" s="271"/>
      <c r="Z218" s="271"/>
      <c r="AB218" s="273" t="str">
        <f t="shared" si="32"/>
        <v>GoldKGHM Polska Miedz Spolka Akcyjna</v>
      </c>
    </row>
    <row r="219" spans="1:28" s="272" customFormat="1" ht="102">
      <c r="A219" s="214" t="s">
        <v>1398</v>
      </c>
      <c r="B219" s="215" t="s">
        <v>1132</v>
      </c>
      <c r="C219" s="219" t="s">
        <v>2189</v>
      </c>
      <c r="D219" s="278"/>
      <c r="E219" s="215" t="s">
        <v>1100</v>
      </c>
      <c r="F219" s="215" t="s">
        <v>1398</v>
      </c>
      <c r="G219" s="215" t="s">
        <v>13459</v>
      </c>
      <c r="H219" s="216">
        <v>0</v>
      </c>
      <c r="I219" s="217" t="s">
        <v>1756</v>
      </c>
      <c r="J219" s="217" t="s">
        <v>13842</v>
      </c>
      <c r="K219" s="268"/>
      <c r="L219" s="268"/>
      <c r="M219" s="268"/>
      <c r="N219" s="268"/>
      <c r="O219" s="215" t="s">
        <v>1100</v>
      </c>
      <c r="P219" s="218"/>
      <c r="Q219" s="269"/>
      <c r="R219" s="215" t="str">
        <f ca="1">IF(ISERROR($V219),"",OFFSET('Smelter Look-up'!$C$4,$V219-4,0)&amp;"")</f>
        <v>Jiangxi Dinghai Tantalum &amp; Niobium Co., Ltd.</v>
      </c>
      <c r="S219" s="222" t="str">
        <f t="shared" ca="1" si="30"/>
        <v>CN</v>
      </c>
      <c r="T219" s="222" t="str">
        <f ca="1">IF(B219="","",IF(ISERROR(MATCH($J219,SorP!$B$1:$B$6230,0)),"",INDIRECT("'SorP'!$A$"&amp;MATCH($J219,SorP!$B$1:$B$6230,0))))</f>
        <v>CN-JX</v>
      </c>
      <c r="U219" s="238"/>
      <c r="V219" s="270">
        <f>IF(C219="",NA(),MATCH($B219&amp;$C219,'Smelter Look-up'!$J:$J,0))</f>
        <v>333</v>
      </c>
      <c r="W219" s="271"/>
      <c r="X219" s="271">
        <f t="shared" si="31"/>
        <v>0</v>
      </c>
      <c r="Y219" s="271"/>
      <c r="Z219" s="271"/>
      <c r="AB219" s="273" t="str">
        <f t="shared" si="32"/>
        <v>TantalumJiangxi Dinghai Tantalum &amp; Niobium Co., Ltd.</v>
      </c>
    </row>
    <row r="220" spans="1:28" s="272" customFormat="1" ht="114.75">
      <c r="A220" s="214" t="s">
        <v>1406</v>
      </c>
      <c r="B220" s="215" t="s">
        <v>1133</v>
      </c>
      <c r="C220" s="219" t="s">
        <v>1405</v>
      </c>
      <c r="D220" s="278"/>
      <c r="E220" s="215" t="s">
        <v>1100</v>
      </c>
      <c r="F220" s="215" t="s">
        <v>1406</v>
      </c>
      <c r="G220" s="215" t="s">
        <v>13459</v>
      </c>
      <c r="H220" s="216">
        <v>0</v>
      </c>
      <c r="I220" s="217" t="s">
        <v>1788</v>
      </c>
      <c r="J220" s="217" t="s">
        <v>13846</v>
      </c>
      <c r="K220" s="268"/>
      <c r="L220" s="268"/>
      <c r="M220" s="268"/>
      <c r="N220" s="268"/>
      <c r="O220" s="215" t="s">
        <v>1100</v>
      </c>
      <c r="P220" s="218"/>
      <c r="Q220" s="269"/>
      <c r="R220" s="215" t="str">
        <f ca="1">IF(ISERROR($V220),"",OFFSET('Smelter Look-up'!$C$4,$V220-4,0)&amp;"")</f>
        <v>Chenzhou Diamond Tungsten Products Co., Ltd.</v>
      </c>
      <c r="S220" s="222" t="str">
        <f t="shared" ca="1" si="30"/>
        <v>CN</v>
      </c>
      <c r="T220" s="222" t="str">
        <f ca="1">IF(B220="","",IF(ISERROR(MATCH($J220,SorP!$B$1:$B$6230,0)),"",INDIRECT("'SorP'!$A$"&amp;MATCH($J220,SorP!$B$1:$B$6230,0))))</f>
        <v>CN-HN</v>
      </c>
      <c r="U220" s="238"/>
      <c r="V220" s="270">
        <f>IF(C220="",NA(),MATCH($B220&amp;$C220,'Smelter Look-up'!$J:$J,0))</f>
        <v>545</v>
      </c>
      <c r="W220" s="271"/>
      <c r="X220" s="271">
        <f t="shared" si="31"/>
        <v>0</v>
      </c>
      <c r="Y220" s="271"/>
      <c r="Z220" s="271"/>
      <c r="AB220" s="273" t="str">
        <f t="shared" si="32"/>
        <v>TungstenChenzhou Diamond Tungsten Products Co., Ltd.</v>
      </c>
    </row>
    <row r="221" spans="1:28" s="272" customFormat="1" ht="76.5">
      <c r="A221" s="214" t="s">
        <v>1387</v>
      </c>
      <c r="B221" s="215" t="s">
        <v>1130</v>
      </c>
      <c r="C221" s="219" t="s">
        <v>1386</v>
      </c>
      <c r="D221" s="278"/>
      <c r="E221" s="215" t="s">
        <v>895</v>
      </c>
      <c r="F221" s="215" t="s">
        <v>1387</v>
      </c>
      <c r="G221" s="215" t="s">
        <v>13459</v>
      </c>
      <c r="H221" s="216" t="s">
        <v>15815</v>
      </c>
      <c r="I221" s="217" t="s">
        <v>1708</v>
      </c>
      <c r="J221" s="217" t="s">
        <v>1709</v>
      </c>
      <c r="K221" s="268" t="s">
        <v>15816</v>
      </c>
      <c r="L221" s="268" t="s">
        <v>15817</v>
      </c>
      <c r="M221" s="268"/>
      <c r="N221" s="268"/>
      <c r="O221" s="268" t="s">
        <v>15818</v>
      </c>
      <c r="P221" s="218"/>
      <c r="Q221" s="269"/>
      <c r="R221" s="215" t="str">
        <f ca="1">IF(ISERROR($V221),"",OFFSET('Smelter Look-up'!$C$4,$V221-4,0)&amp;"")</f>
        <v>Fidelity Printers and Refiners Ltd.</v>
      </c>
      <c r="S221" s="222" t="str">
        <f t="shared" ca="1" si="30"/>
        <v>ZW</v>
      </c>
      <c r="T221" s="222" t="str">
        <f ca="1">IF(B221="","",IF(ISERROR(MATCH($J221,SorP!$B$1:$B$6230,0)),"",INDIRECT("'SorP'!$A$"&amp;MATCH($J221,SorP!$B$1:$B$6230,0))))</f>
        <v>ZW-HA</v>
      </c>
      <c r="U221" s="238"/>
      <c r="V221" s="270">
        <f>IF(C221="",NA(),MATCH($B221&amp;$C221,'Smelter Look-up'!$J:$J,0))</f>
        <v>80</v>
      </c>
      <c r="W221" s="271"/>
      <c r="X221" s="271">
        <f t="shared" si="31"/>
        <v>0</v>
      </c>
      <c r="Y221" s="271"/>
      <c r="Z221" s="271"/>
      <c r="AB221" s="273" t="str">
        <f t="shared" si="32"/>
        <v>GoldFidelity Printers and Refiners Ltd.</v>
      </c>
    </row>
    <row r="222" spans="1:28" s="272" customFormat="1" ht="63.75">
      <c r="A222" s="214" t="s">
        <v>1394</v>
      </c>
      <c r="B222" s="215" t="s">
        <v>1130</v>
      </c>
      <c r="C222" s="219" t="s">
        <v>1393</v>
      </c>
      <c r="D222" s="278"/>
      <c r="E222" s="215" t="s">
        <v>2462</v>
      </c>
      <c r="F222" s="215" t="s">
        <v>1394</v>
      </c>
      <c r="G222" s="215" t="s">
        <v>13459</v>
      </c>
      <c r="H222" s="216">
        <v>0</v>
      </c>
      <c r="I222" s="217" t="s">
        <v>1710</v>
      </c>
      <c r="J222" s="217" t="s">
        <v>1711</v>
      </c>
      <c r="K222" s="268"/>
      <c r="L222" s="268"/>
      <c r="M222" s="268"/>
      <c r="N222" s="268"/>
      <c r="O222" s="268" t="s">
        <v>15666</v>
      </c>
      <c r="P222" s="218"/>
      <c r="Q222" s="269"/>
      <c r="R222" s="215" t="str">
        <f ca="1">IF(ISERROR($V222),"",OFFSET('Smelter Look-up'!$C$4,$V222-4,0)&amp;"")</f>
        <v>Singway Technology Co., Ltd.</v>
      </c>
      <c r="S222" s="222" t="str">
        <f t="shared" ca="1" si="30"/>
        <v>TW</v>
      </c>
      <c r="T222" s="222" t="str">
        <f ca="1">IF(B222="","",IF(ISERROR(MATCH($J222,SorP!$B$1:$B$6230,0)),"",INDIRECT("'SorP'!$A$"&amp;MATCH($J222,SorP!$B$1:$B$6230,0))))</f>
        <v>TW-TAO</v>
      </c>
      <c r="U222" s="238"/>
      <c r="V222" s="270">
        <f>IF(C222="",NA(),MATCH($B222&amp;$C222,'Smelter Look-up'!$J:$J,0))</f>
        <v>249</v>
      </c>
      <c r="W222" s="271"/>
      <c r="X222" s="271">
        <f t="shared" si="31"/>
        <v>0</v>
      </c>
      <c r="Y222" s="271"/>
      <c r="Z222" s="271"/>
      <c r="AB222" s="273" t="str">
        <f t="shared" si="32"/>
        <v>GoldSingway Technology Co., Ltd.</v>
      </c>
    </row>
    <row r="223" spans="1:28" s="272" customFormat="1" ht="63.75">
      <c r="A223" s="214" t="s">
        <v>1402</v>
      </c>
      <c r="B223" s="215" t="s">
        <v>1131</v>
      </c>
      <c r="C223" s="219" t="s">
        <v>1401</v>
      </c>
      <c r="D223" s="278"/>
      <c r="E223" s="215" t="s">
        <v>881</v>
      </c>
      <c r="F223" s="215" t="s">
        <v>1402</v>
      </c>
      <c r="G223" s="215" t="s">
        <v>13459</v>
      </c>
      <c r="H223" s="216">
        <v>0</v>
      </c>
      <c r="I223" s="217" t="s">
        <v>13160</v>
      </c>
      <c r="J223" s="217" t="s">
        <v>9659</v>
      </c>
      <c r="K223" s="268"/>
      <c r="L223" s="268"/>
      <c r="M223" s="268"/>
      <c r="N223" s="268"/>
      <c r="O223" s="268" t="s">
        <v>15649</v>
      </c>
      <c r="P223" s="218"/>
      <c r="Q223" s="269"/>
      <c r="R223" s="215" t="str">
        <f ca="1">IF(ISERROR($V223),"",OFFSET('Smelter Look-up'!$C$4,$V223-4,0)&amp;"")</f>
        <v>O.M. Manufacturing Philippines, Inc.</v>
      </c>
      <c r="S223" s="222" t="str">
        <f t="shared" ca="1" si="30"/>
        <v>PH</v>
      </c>
      <c r="T223" s="222" t="str">
        <f ca="1">IF(B223="","",IF(ISERROR(MATCH($J223,SorP!$B$1:$B$6230,0)),"",INDIRECT("'SorP'!$A$"&amp;MATCH($J223,SorP!$B$1:$B$6230,0))))</f>
        <v>PH-CAV</v>
      </c>
      <c r="U223" s="238"/>
      <c r="V223" s="270">
        <f>IF(C223="",NA(),MATCH($B223&amp;$C223,'Smelter Look-up'!$J:$J,0))</f>
        <v>469</v>
      </c>
      <c r="W223" s="271"/>
      <c r="X223" s="271">
        <f t="shared" si="31"/>
        <v>0</v>
      </c>
      <c r="Y223" s="271"/>
      <c r="Z223" s="271"/>
      <c r="AB223" s="273" t="str">
        <f t="shared" si="32"/>
        <v>TinO.M. Manufacturing Philippines, Inc.</v>
      </c>
    </row>
    <row r="224" spans="1:28" s="272" customFormat="1" ht="76.5">
      <c r="A224" s="214" t="s">
        <v>14018</v>
      </c>
      <c r="B224" s="215" t="s">
        <v>1130</v>
      </c>
      <c r="C224" s="219" t="s">
        <v>14017</v>
      </c>
      <c r="D224" s="278"/>
      <c r="E224" s="215" t="s">
        <v>1100</v>
      </c>
      <c r="F224" s="215" t="s">
        <v>14018</v>
      </c>
      <c r="G224" s="215" t="s">
        <v>13459</v>
      </c>
      <c r="H224" s="216" t="s">
        <v>15819</v>
      </c>
      <c r="I224" s="217" t="s">
        <v>1663</v>
      </c>
      <c r="J224" s="217" t="s">
        <v>13843</v>
      </c>
      <c r="K224" s="268" t="s">
        <v>15631</v>
      </c>
      <c r="L224" s="268" t="s">
        <v>15820</v>
      </c>
      <c r="M224" s="268"/>
      <c r="N224" s="268"/>
      <c r="O224" s="215" t="s">
        <v>1100</v>
      </c>
      <c r="P224" s="218"/>
      <c r="Q224" s="269"/>
      <c r="R224" s="215" t="str">
        <f ca="1">IF(ISERROR($V224),"",OFFSET('Smelter Look-up'!$C$4,$V224-4,0)&amp;"")</f>
        <v>Shandong Humon Smelting Co., Ltd.</v>
      </c>
      <c r="S224" s="222" t="str">
        <f t="shared" ca="1" si="30"/>
        <v>CN</v>
      </c>
      <c r="T224" s="222" t="str">
        <f ca="1">IF(B224="","",IF(ISERROR(MATCH($J224,SorP!$B$1:$B$6230,0)),"",INDIRECT("'SorP'!$A$"&amp;MATCH($J224,SorP!$B$1:$B$6230,0))))</f>
        <v>CN-SD</v>
      </c>
      <c r="U224" s="238"/>
      <c r="V224" s="270">
        <f>IF(C224="",NA(),MATCH($B224&amp;$C224,'Smelter Look-up'!$J:$J,0))</f>
        <v>237</v>
      </c>
      <c r="W224" s="271"/>
      <c r="X224" s="271">
        <f t="shared" si="31"/>
        <v>0</v>
      </c>
      <c r="Y224" s="271"/>
      <c r="Z224" s="271"/>
      <c r="AB224" s="273" t="str">
        <f t="shared" si="32"/>
        <v>GoldShandong Humon Smelting Co., Ltd.</v>
      </c>
    </row>
    <row r="225" spans="1:28" s="272" customFormat="1" ht="51">
      <c r="A225" s="214" t="s">
        <v>15997</v>
      </c>
      <c r="B225" s="215" t="s">
        <v>1131</v>
      </c>
      <c r="C225" s="219" t="s">
        <v>15998</v>
      </c>
      <c r="D225" s="278"/>
      <c r="E225" s="215" t="s">
        <v>1105</v>
      </c>
      <c r="F225" s="215" t="s">
        <v>15997</v>
      </c>
      <c r="G225" s="215" t="s">
        <v>13459</v>
      </c>
      <c r="H225" s="216">
        <v>0</v>
      </c>
      <c r="I225" s="217" t="s">
        <v>1780</v>
      </c>
      <c r="J225" s="217" t="s">
        <v>13066</v>
      </c>
      <c r="K225" s="268"/>
      <c r="L225" s="268"/>
      <c r="M225" s="268"/>
      <c r="N225" s="268"/>
      <c r="O225" s="268" t="s">
        <v>15655</v>
      </c>
      <c r="P225" s="218"/>
      <c r="Q225" s="269"/>
      <c r="R225" s="215" t="str">
        <f ca="1">IF(ISERROR($V225),"",OFFSET('Smelter Look-up'!$C$4,$V225-4,0)&amp;"")</f>
        <v/>
      </c>
      <c r="S225" s="222" t="str">
        <f t="shared" ref="S225:S254" ca="1" si="33">IF(B225="","",IF(ISERROR(MATCH($E225,CL,0)),"Unknown",INDIRECT("'C'!$A$"&amp;MATCH($E225,CL,0)+1)))</f>
        <v>ID</v>
      </c>
      <c r="T225" s="222" t="str">
        <f ca="1">IF(B225="","",IF(ISERROR(MATCH($J225,SorP!$B$1:$B$6230,0)),"",INDIRECT("'SorP'!$A$"&amp;MATCH($J225,SorP!$B$1:$B$6230,0))))</f>
        <v>ID-BB</v>
      </c>
      <c r="U225" s="238"/>
      <c r="V225" s="270" t="e">
        <f>IF(C225="",NA(),MATCH($B225&amp;$C225,'Smelter Look-up'!$J:$J,0))</f>
        <v>#N/A</v>
      </c>
      <c r="W225" s="271"/>
      <c r="X225" s="271">
        <f t="shared" ref="X225:X254" si="34">IF(AND(C225="Smelter not listed",OR(LEN(D225)=0,LEN(E225)=0)),1,0)</f>
        <v>0</v>
      </c>
      <c r="Y225" s="271"/>
      <c r="Z225" s="271"/>
      <c r="AB225" s="273" t="str">
        <f t="shared" ref="AB225:AB254" si="35">B225&amp;C225</f>
        <v>TinPT Inti Stania Prima</v>
      </c>
    </row>
    <row r="226" spans="1:28" s="272" customFormat="1" ht="51">
      <c r="A226" s="214" t="s">
        <v>1426</v>
      </c>
      <c r="B226" s="215" t="s">
        <v>1132</v>
      </c>
      <c r="C226" s="219" t="s">
        <v>1425</v>
      </c>
      <c r="D226" s="278"/>
      <c r="E226" s="215" t="s">
        <v>1113</v>
      </c>
      <c r="F226" s="215" t="s">
        <v>1426</v>
      </c>
      <c r="G226" s="215" t="s">
        <v>13459</v>
      </c>
      <c r="H226" s="216">
        <v>0</v>
      </c>
      <c r="I226" s="217" t="s">
        <v>1757</v>
      </c>
      <c r="J226" s="217" t="s">
        <v>1758</v>
      </c>
      <c r="K226" s="268"/>
      <c r="L226" s="268"/>
      <c r="M226" s="268"/>
      <c r="N226" s="268"/>
      <c r="O226" s="215" t="s">
        <v>1113</v>
      </c>
      <c r="P226" s="218"/>
      <c r="Q226" s="269"/>
      <c r="R226" s="215" t="str">
        <f ca="1">IF(ISERROR($V226),"",OFFSET('Smelter Look-up'!$C$4,$V226-4,0)&amp;"")</f>
        <v>KEMET de Mexico</v>
      </c>
      <c r="S226" s="222" t="str">
        <f t="shared" ca="1" si="33"/>
        <v>MX</v>
      </c>
      <c r="T226" s="222" t="str">
        <f ca="1">IF(B226="","",IF(ISERROR(MATCH($J226,SorP!$B$1:$B$6230,0)),"",INDIRECT("'SorP'!$A$"&amp;MATCH($J226,SorP!$B$1:$B$6230,0))))</f>
        <v>MX-TAM</v>
      </c>
      <c r="U226" s="238"/>
      <c r="V226" s="270">
        <f>IF(C226="",NA(),MATCH($B226&amp;$C226,'Smelter Look-up'!$J:$J,0))</f>
        <v>339</v>
      </c>
      <c r="W226" s="271"/>
      <c r="X226" s="271">
        <f t="shared" si="34"/>
        <v>0</v>
      </c>
      <c r="Y226" s="271"/>
      <c r="Z226" s="271"/>
      <c r="AB226" s="273" t="str">
        <f t="shared" si="35"/>
        <v>TantalumKEMET Blue Metals</v>
      </c>
    </row>
    <row r="227" spans="1:28" s="272" customFormat="1" ht="63.75">
      <c r="A227" s="214" t="s">
        <v>1428</v>
      </c>
      <c r="B227" s="215" t="s">
        <v>1133</v>
      </c>
      <c r="C227" s="219" t="s">
        <v>2570</v>
      </c>
      <c r="D227" s="278"/>
      <c r="E227" s="215" t="s">
        <v>1101</v>
      </c>
      <c r="F227" s="215" t="s">
        <v>1428</v>
      </c>
      <c r="G227" s="215" t="s">
        <v>13459</v>
      </c>
      <c r="H227" s="216">
        <v>0</v>
      </c>
      <c r="I227" s="217" t="s">
        <v>1761</v>
      </c>
      <c r="J227" s="217" t="s">
        <v>4284</v>
      </c>
      <c r="K227" s="268"/>
      <c r="L227" s="268"/>
      <c r="M227" s="268"/>
      <c r="N227" s="268"/>
      <c r="O227" s="268" t="s">
        <v>15645</v>
      </c>
      <c r="P227" s="218"/>
      <c r="Q227" s="269"/>
      <c r="R227" s="215" t="str">
        <f ca="1">IF(ISERROR($V227),"",OFFSET('Smelter Look-up'!$C$4,$V227-4,0)&amp;"")</f>
        <v>H.C. Starck Tungsten GmbH</v>
      </c>
      <c r="S227" s="222" t="str">
        <f t="shared" ca="1" si="33"/>
        <v>DE</v>
      </c>
      <c r="T227" s="222" t="str">
        <f ca="1">IF(B227="","",IF(ISERROR(MATCH($J227,SorP!$B$1:$B$6230,0)),"",INDIRECT("'SorP'!$A$"&amp;MATCH($J227,SorP!$B$1:$B$6230,0))))</f>
        <v>DE-NI</v>
      </c>
      <c r="U227" s="238"/>
      <c r="V227" s="270">
        <f>IF(C227="",NA(),MATCH($B227&amp;$C227,'Smelter Look-up'!$J:$J,0))</f>
        <v>564</v>
      </c>
      <c r="W227" s="271"/>
      <c r="X227" s="271">
        <f t="shared" si="34"/>
        <v>0</v>
      </c>
      <c r="Y227" s="271"/>
      <c r="Z227" s="271"/>
      <c r="AB227" s="273" t="str">
        <f t="shared" si="35"/>
        <v>TungstenH.C. Starck Tungsten GmbH</v>
      </c>
    </row>
    <row r="228" spans="1:28" s="272" customFormat="1" ht="76.5">
      <c r="A228" s="214" t="s">
        <v>1429</v>
      </c>
      <c r="B228" s="215" t="s">
        <v>1133</v>
      </c>
      <c r="C228" s="219" t="s">
        <v>15361</v>
      </c>
      <c r="D228" s="278"/>
      <c r="E228" s="215" t="s">
        <v>1101</v>
      </c>
      <c r="F228" s="215" t="s">
        <v>1429</v>
      </c>
      <c r="G228" s="215" t="s">
        <v>13459</v>
      </c>
      <c r="H228" s="216">
        <v>0</v>
      </c>
      <c r="I228" s="217" t="s">
        <v>1762</v>
      </c>
      <c r="J228" s="217" t="s">
        <v>1550</v>
      </c>
      <c r="K228" s="268"/>
      <c r="L228" s="268"/>
      <c r="M228" s="268"/>
      <c r="N228" s="268"/>
      <c r="O228" s="215" t="s">
        <v>1101</v>
      </c>
      <c r="P228" s="218"/>
      <c r="Q228" s="269"/>
      <c r="R228" s="215" t="str">
        <f ca="1">IF(ISERROR($V228),"",OFFSET('Smelter Look-up'!$C$4,$V228-4,0)&amp;"")</f>
        <v>TANIOBIS Smelting GmbH &amp; Co. KG</v>
      </c>
      <c r="S228" s="222" t="str">
        <f t="shared" ca="1" si="33"/>
        <v>DE</v>
      </c>
      <c r="T228" s="222" t="str">
        <f ca="1">IF(B228="","",IF(ISERROR(MATCH($J228,SorP!$B$1:$B$6230,0)),"",INDIRECT("'SorP'!$A$"&amp;MATCH($J228,SorP!$B$1:$B$6230,0))))</f>
        <v>DE-BW</v>
      </c>
      <c r="U228" s="238"/>
      <c r="V228" s="270">
        <f>IF(C228="",NA(),MATCH($B228&amp;$C228,'Smelter Look-up'!$J:$J,0))</f>
        <v>596</v>
      </c>
      <c r="W228" s="271"/>
      <c r="X228" s="271">
        <f t="shared" si="34"/>
        <v>0</v>
      </c>
      <c r="Y228" s="271"/>
      <c r="Z228" s="271"/>
      <c r="AB228" s="273" t="str">
        <f t="shared" si="35"/>
        <v>TungstenTANIOBIS Smelting GmbH &amp; Co. KG</v>
      </c>
    </row>
    <row r="229" spans="1:28" s="272" customFormat="1" ht="153">
      <c r="A229" s="214" t="s">
        <v>1432</v>
      </c>
      <c r="B229" s="215" t="s">
        <v>1133</v>
      </c>
      <c r="C229" s="219" t="s">
        <v>1433</v>
      </c>
      <c r="D229" s="278"/>
      <c r="E229" s="215" t="s">
        <v>892</v>
      </c>
      <c r="F229" s="215" t="s">
        <v>1432</v>
      </c>
      <c r="G229" s="215" t="s">
        <v>13459</v>
      </c>
      <c r="H229" s="216">
        <v>0</v>
      </c>
      <c r="I229" s="217" t="s">
        <v>1855</v>
      </c>
      <c r="J229" s="217" t="s">
        <v>12344</v>
      </c>
      <c r="K229" s="268"/>
      <c r="L229" s="268"/>
      <c r="M229" s="268"/>
      <c r="N229" s="268"/>
      <c r="O229" s="268" t="s">
        <v>15671</v>
      </c>
      <c r="P229" s="218"/>
      <c r="Q229" s="269"/>
      <c r="R229" s="215" t="str">
        <f ca="1">IF(ISERROR($V229),"",OFFSET('Smelter Look-up'!$C$4,$V229-4,0)&amp;"")</f>
        <v>Masan High-Tech Materials</v>
      </c>
      <c r="S229" s="222" t="str">
        <f t="shared" ca="1" si="33"/>
        <v>VN</v>
      </c>
      <c r="T229" s="222" t="str">
        <f ca="1">IF(B229="","",IF(ISERROR(MATCH($J229,SorP!$B$1:$B$6230,0)),"",INDIRECT("'SorP'!$A$"&amp;MATCH($J229,SorP!$B$1:$B$6230,0))))</f>
        <v>VN-69</v>
      </c>
      <c r="U229" s="238"/>
      <c r="V229" s="270">
        <f>IF(C229="",NA(),MATCH($B229&amp;$C229,'Smelter Look-up'!$J:$J,0))</f>
        <v>592</v>
      </c>
      <c r="W229" s="271"/>
      <c r="X229" s="271">
        <f t="shared" si="34"/>
        <v>0</v>
      </c>
      <c r="Y229" s="271"/>
      <c r="Z229" s="271"/>
      <c r="AB229" s="273" t="str">
        <f t="shared" si="35"/>
        <v>TungstenNui Phao H.C. Starck Tungsten Chemicals Manufacturing LLC</v>
      </c>
    </row>
    <row r="230" spans="1:28" s="272" customFormat="1" ht="63.75">
      <c r="A230" s="214" t="s">
        <v>1416</v>
      </c>
      <c r="B230" s="215" t="s">
        <v>1132</v>
      </c>
      <c r="C230" s="219" t="s">
        <v>1415</v>
      </c>
      <c r="D230" s="278"/>
      <c r="E230" s="215" t="s">
        <v>888</v>
      </c>
      <c r="F230" s="215" t="s">
        <v>1416</v>
      </c>
      <c r="G230" s="215" t="s">
        <v>13459</v>
      </c>
      <c r="H230" s="216">
        <v>0</v>
      </c>
      <c r="I230" s="217" t="s">
        <v>1759</v>
      </c>
      <c r="J230" s="217" t="s">
        <v>1760</v>
      </c>
      <c r="K230" s="268"/>
      <c r="L230" s="268"/>
      <c r="M230" s="268"/>
      <c r="N230" s="268"/>
      <c r="O230" s="215" t="s">
        <v>888</v>
      </c>
      <c r="P230" s="218"/>
      <c r="Q230" s="269"/>
      <c r="R230" s="215" t="str">
        <f ca="1">IF(ISERROR($V230),"",OFFSET('Smelter Look-up'!$C$4,$V230-4,0)&amp;"")</f>
        <v>TANIOBIS Co., Ltd.</v>
      </c>
      <c r="S230" s="222" t="str">
        <f t="shared" ca="1" si="33"/>
        <v>TH</v>
      </c>
      <c r="T230" s="222" t="str">
        <f ca="1">IF(B230="","",IF(ISERROR(MATCH($J230,SorP!$B$1:$B$6230,0)),"",INDIRECT("'SorP'!$A$"&amp;MATCH($J230,SorP!$B$1:$B$6230,0))))</f>
        <v>TH-21</v>
      </c>
      <c r="U230" s="238"/>
      <c r="V230" s="270">
        <f>IF(C230="",NA(),MATCH($B230&amp;$C230,'Smelter Look-up'!$J:$J,0))</f>
        <v>326</v>
      </c>
      <c r="W230" s="271"/>
      <c r="X230" s="271">
        <f t="shared" si="34"/>
        <v>0</v>
      </c>
      <c r="Y230" s="271"/>
      <c r="Z230" s="271"/>
      <c r="AB230" s="273" t="str">
        <f t="shared" si="35"/>
        <v>TantalumH.C. Starck Co., Ltd.</v>
      </c>
    </row>
    <row r="231" spans="1:28" s="272" customFormat="1" ht="89.25">
      <c r="A231" s="214" t="s">
        <v>1417</v>
      </c>
      <c r="B231" s="215" t="s">
        <v>1132</v>
      </c>
      <c r="C231" s="219" t="s">
        <v>2558</v>
      </c>
      <c r="D231" s="278"/>
      <c r="E231" s="215" t="s">
        <v>1101</v>
      </c>
      <c r="F231" s="215" t="s">
        <v>1417</v>
      </c>
      <c r="G231" s="215" t="s">
        <v>13459</v>
      </c>
      <c r="H231" s="216">
        <v>0</v>
      </c>
      <c r="I231" s="217" t="s">
        <v>1761</v>
      </c>
      <c r="J231" s="217" t="s">
        <v>4284</v>
      </c>
      <c r="K231" s="268"/>
      <c r="L231" s="268"/>
      <c r="M231" s="268"/>
      <c r="N231" s="268"/>
      <c r="O231" s="268" t="s">
        <v>15645</v>
      </c>
      <c r="P231" s="218"/>
      <c r="Q231" s="269"/>
      <c r="R231" s="215" t="str">
        <f ca="1">IF(ISERROR($V231),"",OFFSET('Smelter Look-up'!$C$4,$V231-4,0)&amp;"")</f>
        <v>TANIOBIS GmbH</v>
      </c>
      <c r="S231" s="222" t="str">
        <f t="shared" ca="1" si="33"/>
        <v>DE</v>
      </c>
      <c r="T231" s="222" t="str">
        <f ca="1">IF(B231="","",IF(ISERROR(MATCH($J231,SorP!$B$1:$B$6230,0)),"",INDIRECT("'SorP'!$A$"&amp;MATCH($J231,SorP!$B$1:$B$6230,0))))</f>
        <v>DE-NI</v>
      </c>
      <c r="U231" s="238"/>
      <c r="V231" s="270">
        <f>IF(C231="",NA(),MATCH($B231&amp;$C231,'Smelter Look-up'!$J:$J,0))</f>
        <v>331</v>
      </c>
      <c r="W231" s="271"/>
      <c r="X231" s="271">
        <f t="shared" si="34"/>
        <v>0</v>
      </c>
      <c r="Y231" s="271"/>
      <c r="Z231" s="271"/>
      <c r="AB231" s="273" t="str">
        <f t="shared" si="35"/>
        <v>TantalumH.C. Starck Tantalum and Niobium GmbH</v>
      </c>
    </row>
    <row r="232" spans="1:28" s="272" customFormat="1" ht="63.75">
      <c r="A232" s="214" t="s">
        <v>1419</v>
      </c>
      <c r="B232" s="215" t="s">
        <v>1132</v>
      </c>
      <c r="C232" s="219" t="s">
        <v>1418</v>
      </c>
      <c r="D232" s="278"/>
      <c r="E232" s="215" t="s">
        <v>1101</v>
      </c>
      <c r="F232" s="215" t="s">
        <v>1419</v>
      </c>
      <c r="G232" s="215" t="s">
        <v>13459</v>
      </c>
      <c r="H232" s="216">
        <v>0</v>
      </c>
      <c r="I232" s="217" t="s">
        <v>1763</v>
      </c>
      <c r="J232" s="217" t="s">
        <v>4262</v>
      </c>
      <c r="K232" s="268"/>
      <c r="L232" s="268"/>
      <c r="M232" s="268"/>
      <c r="N232" s="268"/>
      <c r="O232" s="215" t="s">
        <v>1101</v>
      </c>
      <c r="P232" s="218"/>
      <c r="Q232" s="269"/>
      <c r="R232" s="215" t="str">
        <f ca="1">IF(ISERROR($V232),"",OFFSET('Smelter Look-up'!$C$4,$V232-4,0)&amp;"")</f>
        <v>H.C. Starck Hermsdorf GmbH</v>
      </c>
      <c r="S232" s="222" t="str">
        <f t="shared" ca="1" si="33"/>
        <v>DE</v>
      </c>
      <c r="T232" s="222" t="str">
        <f ca="1">IF(B232="","",IF(ISERROR(MATCH($J232,SorP!$B$1:$B$6230,0)),"",INDIRECT("'SorP'!$A$"&amp;MATCH($J232,SorP!$B$1:$B$6230,0))))</f>
        <v>DE-TH</v>
      </c>
      <c r="U232" s="238"/>
      <c r="V232" s="270">
        <f>IF(C232="",NA(),MATCH($B232&amp;$C232,'Smelter Look-up'!$J:$J,0))</f>
        <v>327</v>
      </c>
      <c r="W232" s="271"/>
      <c r="X232" s="271">
        <f t="shared" si="34"/>
        <v>0</v>
      </c>
      <c r="Y232" s="271"/>
      <c r="Z232" s="271"/>
      <c r="AB232" s="273" t="str">
        <f t="shared" si="35"/>
        <v>TantalumH.C. Starck Hermsdorf GmbH</v>
      </c>
    </row>
    <row r="233" spans="1:28" s="272" customFormat="1" ht="51">
      <c r="A233" s="214" t="s">
        <v>1421</v>
      </c>
      <c r="B233" s="215" t="s">
        <v>1132</v>
      </c>
      <c r="C233" s="219" t="s">
        <v>1420</v>
      </c>
      <c r="D233" s="278"/>
      <c r="E233" s="215" t="s">
        <v>2463</v>
      </c>
      <c r="F233" s="215" t="s">
        <v>1421</v>
      </c>
      <c r="G233" s="215" t="s">
        <v>13459</v>
      </c>
      <c r="H233" s="216">
        <v>0</v>
      </c>
      <c r="I233" s="217" t="s">
        <v>1764</v>
      </c>
      <c r="J233" s="217" t="s">
        <v>1632</v>
      </c>
      <c r="K233" s="268"/>
      <c r="L233" s="268"/>
      <c r="M233" s="268"/>
      <c r="N233" s="268"/>
      <c r="O233" s="268" t="s">
        <v>15651</v>
      </c>
      <c r="P233" s="218"/>
      <c r="Q233" s="269"/>
      <c r="R233" s="215" t="str">
        <f ca="1">IF(ISERROR($V233),"",OFFSET('Smelter Look-up'!$C$4,$V233-4,0)&amp;"")</f>
        <v>H.C. Starck Inc.</v>
      </c>
      <c r="S233" s="222" t="str">
        <f t="shared" ca="1" si="33"/>
        <v>US</v>
      </c>
      <c r="T233" s="222" t="str">
        <f ca="1">IF(B233="","",IF(ISERROR(MATCH($J233,SorP!$B$1:$B$6230,0)),"",INDIRECT("'SorP'!$A$"&amp;MATCH($J233,SorP!$B$1:$B$6230,0))))</f>
        <v>US-MA</v>
      </c>
      <c r="U233" s="238"/>
      <c r="V233" s="270">
        <f>IF(C233="",NA(),MATCH($B233&amp;$C233,'Smelter Look-up'!$J:$J,0))</f>
        <v>328</v>
      </c>
      <c r="W233" s="271"/>
      <c r="X233" s="271">
        <f t="shared" si="34"/>
        <v>0</v>
      </c>
      <c r="Y233" s="271"/>
      <c r="Z233" s="271"/>
      <c r="AB233" s="273" t="str">
        <f t="shared" si="35"/>
        <v>TantalumH.C. Starck Inc.</v>
      </c>
    </row>
    <row r="234" spans="1:28" s="272" customFormat="1" ht="51">
      <c r="A234" s="214" t="s">
        <v>1423</v>
      </c>
      <c r="B234" s="215" t="s">
        <v>1132</v>
      </c>
      <c r="C234" s="219" t="s">
        <v>1422</v>
      </c>
      <c r="D234" s="278"/>
      <c r="E234" s="215" t="s">
        <v>1108</v>
      </c>
      <c r="F234" s="215" t="s">
        <v>1423</v>
      </c>
      <c r="G234" s="215" t="s">
        <v>13459</v>
      </c>
      <c r="H234" s="216">
        <v>0</v>
      </c>
      <c r="I234" s="217" t="s">
        <v>1765</v>
      </c>
      <c r="J234" s="217" t="s">
        <v>1766</v>
      </c>
      <c r="K234" s="268"/>
      <c r="L234" s="268"/>
      <c r="M234" s="268"/>
      <c r="N234" s="268"/>
      <c r="O234" s="215" t="s">
        <v>1108</v>
      </c>
      <c r="P234" s="218"/>
      <c r="Q234" s="269"/>
      <c r="R234" s="215" t="str">
        <f ca="1">IF(ISERROR($V234),"",OFFSET('Smelter Look-up'!$C$4,$V234-4,0)&amp;"")</f>
        <v>TANIOBIS Japan Co., Ltd.</v>
      </c>
      <c r="S234" s="222" t="str">
        <f t="shared" ca="1" si="33"/>
        <v>JP</v>
      </c>
      <c r="T234" s="222" t="str">
        <f ca="1">IF(B234="","",IF(ISERROR(MATCH($J234,SorP!$B$1:$B$6230,0)),"",INDIRECT("'SorP'!$A$"&amp;MATCH($J234,SorP!$B$1:$B$6230,0))))</f>
        <v>JP-08</v>
      </c>
      <c r="U234" s="238"/>
      <c r="V234" s="270">
        <f>IF(C234="",NA(),MATCH($B234&amp;$C234,'Smelter Look-up'!$J:$J,0))</f>
        <v>329</v>
      </c>
      <c r="W234" s="271"/>
      <c r="X234" s="271">
        <f t="shared" si="34"/>
        <v>0</v>
      </c>
      <c r="Y234" s="271"/>
      <c r="Z234" s="271"/>
      <c r="AB234" s="273" t="str">
        <f t="shared" si="35"/>
        <v>TantalumH.C. Starck Ltd.</v>
      </c>
    </row>
    <row r="235" spans="1:28" s="272" customFormat="1" ht="76.5">
      <c r="A235" s="214" t="s">
        <v>1424</v>
      </c>
      <c r="B235" s="215" t="s">
        <v>1132</v>
      </c>
      <c r="C235" s="219" t="s">
        <v>2361</v>
      </c>
      <c r="D235" s="278"/>
      <c r="E235" s="215" t="s">
        <v>1101</v>
      </c>
      <c r="F235" s="215" t="s">
        <v>1424</v>
      </c>
      <c r="G235" s="215" t="s">
        <v>13459</v>
      </c>
      <c r="H235" s="216">
        <v>0</v>
      </c>
      <c r="I235" s="217" t="s">
        <v>1762</v>
      </c>
      <c r="J235" s="217" t="s">
        <v>1550</v>
      </c>
      <c r="K235" s="268"/>
      <c r="L235" s="268"/>
      <c r="M235" s="268"/>
      <c r="N235" s="268"/>
      <c r="O235" s="215" t="s">
        <v>1101</v>
      </c>
      <c r="P235" s="218"/>
      <c r="Q235" s="269"/>
      <c r="R235" s="215" t="str">
        <f ca="1">IF(ISERROR($V235),"",OFFSET('Smelter Look-up'!$C$4,$V235-4,0)&amp;"")</f>
        <v>TANIOBIS Smelting GmbH &amp; Co. KG</v>
      </c>
      <c r="S235" s="222" t="str">
        <f t="shared" ca="1" si="33"/>
        <v>DE</v>
      </c>
      <c r="T235" s="222" t="str">
        <f ca="1">IF(B235="","",IF(ISERROR(MATCH($J235,SorP!$B$1:$B$6230,0)),"",INDIRECT("'SorP'!$A$"&amp;MATCH($J235,SorP!$B$1:$B$6230,0))))</f>
        <v>DE-BW</v>
      </c>
      <c r="U235" s="238"/>
      <c r="V235" s="270">
        <f>IF(C235="",NA(),MATCH($B235&amp;$C235,'Smelter Look-up'!$J:$J,0))</f>
        <v>330</v>
      </c>
      <c r="W235" s="271"/>
      <c r="X235" s="271">
        <f t="shared" si="34"/>
        <v>0</v>
      </c>
      <c r="Y235" s="271"/>
      <c r="Z235" s="271"/>
      <c r="AB235" s="273" t="str">
        <f t="shared" si="35"/>
        <v>TantalumH.C. Starck Smelting GmbH &amp; Co. KG</v>
      </c>
    </row>
    <row r="236" spans="1:28" s="272" customFormat="1" ht="114.75">
      <c r="A236" s="214" t="s">
        <v>1431</v>
      </c>
      <c r="B236" s="215" t="s">
        <v>1133</v>
      </c>
      <c r="C236" s="219" t="s">
        <v>1430</v>
      </c>
      <c r="D236" s="278"/>
      <c r="E236" s="215" t="s">
        <v>1100</v>
      </c>
      <c r="F236" s="215" t="s">
        <v>1431</v>
      </c>
      <c r="G236" s="215" t="s">
        <v>13459</v>
      </c>
      <c r="H236" s="216">
        <v>0</v>
      </c>
      <c r="I236" s="217" t="s">
        <v>1787</v>
      </c>
      <c r="J236" s="217" t="s">
        <v>13842</v>
      </c>
      <c r="K236" s="268"/>
      <c r="L236" s="268"/>
      <c r="M236" s="268"/>
      <c r="N236" s="268"/>
      <c r="O236" s="215" t="s">
        <v>1100</v>
      </c>
      <c r="P236" s="218"/>
      <c r="Q236" s="269"/>
      <c r="R236" s="215" t="str">
        <f ca="1">IF(ISERROR($V236),"",OFFSET('Smelter Look-up'!$C$4,$V236-4,0)&amp;"")</f>
        <v>Jiangwu H.C. Starck Tungsten Products Co., Ltd.</v>
      </c>
      <c r="S236" s="222" t="str">
        <f t="shared" ca="1" si="33"/>
        <v>CN</v>
      </c>
      <c r="T236" s="222" t="str">
        <f ca="1">IF(B236="","",IF(ISERROR(MATCH($J236,SorP!$B$1:$B$6230,0)),"",INDIRECT("'SorP'!$A$"&amp;MATCH($J236,SorP!$B$1:$B$6230,0))))</f>
        <v>CN-JX</v>
      </c>
      <c r="U236" s="238"/>
      <c r="V236" s="270">
        <f>IF(C236="",NA(),MATCH($B236&amp;$C236,'Smelter Look-up'!$J:$J,0))</f>
        <v>573</v>
      </c>
      <c r="W236" s="271"/>
      <c r="X236" s="271">
        <f t="shared" si="34"/>
        <v>0</v>
      </c>
      <c r="Y236" s="271"/>
      <c r="Z236" s="271"/>
      <c r="AB236" s="273" t="str">
        <f t="shared" si="35"/>
        <v>TungstenJiangwu H.C. Starck Tungsten Products Co., Ltd.</v>
      </c>
    </row>
    <row r="237" spans="1:28" s="272" customFormat="1" ht="89.25">
      <c r="A237" s="214" t="s">
        <v>1414</v>
      </c>
      <c r="B237" s="215" t="s">
        <v>1132</v>
      </c>
      <c r="C237" s="219" t="s">
        <v>1413</v>
      </c>
      <c r="D237" s="278"/>
      <c r="E237" s="215" t="s">
        <v>2463</v>
      </c>
      <c r="F237" s="215" t="s">
        <v>1414</v>
      </c>
      <c r="G237" s="215" t="s">
        <v>13459</v>
      </c>
      <c r="H237" s="216">
        <v>0</v>
      </c>
      <c r="I237" s="217" t="s">
        <v>1767</v>
      </c>
      <c r="J237" s="217" t="s">
        <v>1749</v>
      </c>
      <c r="K237" s="268"/>
      <c r="L237" s="268"/>
      <c r="M237" s="268"/>
      <c r="N237" s="268"/>
      <c r="O237" s="268" t="s">
        <v>15651</v>
      </c>
      <c r="P237" s="218"/>
      <c r="Q237" s="269"/>
      <c r="R237" s="215" t="str">
        <f ca="1">IF(ISERROR($V237),"",OFFSET('Smelter Look-up'!$C$4,$V237-4,0)&amp;"")</f>
        <v>Global Advanced Metals Boyertown</v>
      </c>
      <c r="S237" s="222" t="str">
        <f t="shared" ca="1" si="33"/>
        <v>US</v>
      </c>
      <c r="T237" s="222" t="str">
        <f ca="1">IF(B237="","",IF(ISERROR(MATCH($J237,SorP!$B$1:$B$6230,0)),"",INDIRECT("'SorP'!$A$"&amp;MATCH($J237,SorP!$B$1:$B$6230,0))))</f>
        <v>US-PA</v>
      </c>
      <c r="U237" s="238"/>
      <c r="V237" s="270">
        <f>IF(C237="",NA(),MATCH($B237&amp;$C237,'Smelter Look-up'!$J:$J,0))</f>
        <v>324</v>
      </c>
      <c r="W237" s="271"/>
      <c r="X237" s="271">
        <f t="shared" si="34"/>
        <v>0</v>
      </c>
      <c r="Y237" s="271"/>
      <c r="Z237" s="271"/>
      <c r="AB237" s="273" t="str">
        <f t="shared" si="35"/>
        <v>TantalumGlobal Advanced Metals Boyertown</v>
      </c>
    </row>
    <row r="238" spans="1:28" s="272" customFormat="1" ht="76.5">
      <c r="A238" s="214" t="s">
        <v>1412</v>
      </c>
      <c r="B238" s="215" t="s">
        <v>1132</v>
      </c>
      <c r="C238" s="219" t="s">
        <v>1411</v>
      </c>
      <c r="D238" s="278"/>
      <c r="E238" s="215" t="s">
        <v>1108</v>
      </c>
      <c r="F238" s="215" t="s">
        <v>1412</v>
      </c>
      <c r="G238" s="215" t="s">
        <v>13459</v>
      </c>
      <c r="H238" s="216">
        <v>0</v>
      </c>
      <c r="I238" s="217" t="s">
        <v>1768</v>
      </c>
      <c r="J238" s="217" t="s">
        <v>1561</v>
      </c>
      <c r="K238" s="268"/>
      <c r="L238" s="268"/>
      <c r="M238" s="268"/>
      <c r="N238" s="268"/>
      <c r="O238" s="215" t="s">
        <v>1108</v>
      </c>
      <c r="P238" s="218"/>
      <c r="Q238" s="269"/>
      <c r="R238" s="215" t="str">
        <f ca="1">IF(ISERROR($V238),"",OFFSET('Smelter Look-up'!$C$4,$V238-4,0)&amp;"")</f>
        <v>Global Advanced Metals Aizu</v>
      </c>
      <c r="S238" s="222" t="str">
        <f t="shared" ca="1" si="33"/>
        <v>JP</v>
      </c>
      <c r="T238" s="222" t="str">
        <f ca="1">IF(B238="","",IF(ISERROR(MATCH($J238,SorP!$B$1:$B$6230,0)),"",INDIRECT("'SorP'!$A$"&amp;MATCH($J238,SorP!$B$1:$B$6230,0))))</f>
        <v>JP-07</v>
      </c>
      <c r="U238" s="238"/>
      <c r="V238" s="270">
        <f>IF(C238="",NA(),MATCH($B238&amp;$C238,'Smelter Look-up'!$J:$J,0))</f>
        <v>323</v>
      </c>
      <c r="W238" s="271"/>
      <c r="X238" s="271">
        <f t="shared" si="34"/>
        <v>0</v>
      </c>
      <c r="Y238" s="271"/>
      <c r="Z238" s="271"/>
      <c r="AB238" s="273" t="str">
        <f t="shared" si="35"/>
        <v>TantalumGlobal Advanced Metals Aizu</v>
      </c>
    </row>
    <row r="239" spans="1:28" s="272" customFormat="1" ht="63.75">
      <c r="A239" s="214" t="s">
        <v>1713</v>
      </c>
      <c r="B239" s="215" t="s">
        <v>1130</v>
      </c>
      <c r="C239" s="219" t="s">
        <v>1712</v>
      </c>
      <c r="D239" s="278"/>
      <c r="E239" s="215" t="s">
        <v>1092</v>
      </c>
      <c r="F239" s="215" t="s">
        <v>1713</v>
      </c>
      <c r="G239" s="215" t="s">
        <v>13459</v>
      </c>
      <c r="H239" s="216">
        <v>0</v>
      </c>
      <c r="I239" s="217" t="s">
        <v>1714</v>
      </c>
      <c r="J239" s="217" t="s">
        <v>2610</v>
      </c>
      <c r="K239" s="268"/>
      <c r="L239" s="268"/>
      <c r="M239" s="268"/>
      <c r="N239" s="268"/>
      <c r="O239" s="268" t="s">
        <v>15673</v>
      </c>
      <c r="P239" s="218"/>
      <c r="Q239" s="269"/>
      <c r="R239" s="215" t="str">
        <f ca="1">IF(ISERROR($V239),"",OFFSET('Smelter Look-up'!$C$4,$V239-4,0)&amp;"")</f>
        <v>Al Etihad Gold Refinery DMCC</v>
      </c>
      <c r="S239" s="222" t="str">
        <f t="shared" ca="1" si="33"/>
        <v>AE</v>
      </c>
      <c r="T239" s="222" t="str">
        <f ca="1">IF(B239="","",IF(ISERROR(MATCH($J239,SorP!$B$1:$B$6230,0)),"",INDIRECT("'SorP'!$A$"&amp;MATCH($J239,SorP!$B$1:$B$6230,0))))</f>
        <v>AE-DU</v>
      </c>
      <c r="U239" s="238"/>
      <c r="V239" s="270">
        <f>IF(C239="",NA(),MATCH($B239&amp;$C239,'Smelter Look-up'!$J:$J,0))</f>
        <v>14</v>
      </c>
      <c r="W239" s="271"/>
      <c r="X239" s="271">
        <f t="shared" si="34"/>
        <v>0</v>
      </c>
      <c r="Y239" s="271"/>
      <c r="Z239" s="271"/>
      <c r="AB239" s="273" t="str">
        <f t="shared" si="35"/>
        <v>GoldAl Etihad Gold Refinery DMCC</v>
      </c>
    </row>
    <row r="240" spans="1:28" s="272" customFormat="1" ht="51">
      <c r="A240" s="214" t="s">
        <v>1716</v>
      </c>
      <c r="B240" s="215" t="s">
        <v>1130</v>
      </c>
      <c r="C240" s="219" t="s">
        <v>1715</v>
      </c>
      <c r="D240" s="278"/>
      <c r="E240" s="215" t="s">
        <v>1092</v>
      </c>
      <c r="F240" s="215" t="s">
        <v>1716</v>
      </c>
      <c r="G240" s="215" t="s">
        <v>13459</v>
      </c>
      <c r="H240" s="216">
        <v>0</v>
      </c>
      <c r="I240" s="217" t="s">
        <v>1714</v>
      </c>
      <c r="J240" s="217" t="s">
        <v>2610</v>
      </c>
      <c r="K240" s="268"/>
      <c r="L240" s="268"/>
      <c r="M240" s="268"/>
      <c r="N240" s="268"/>
      <c r="O240" s="268" t="s">
        <v>15673</v>
      </c>
      <c r="P240" s="218"/>
      <c r="Q240" s="269"/>
      <c r="R240" s="215" t="str">
        <f ca="1">IF(ISERROR($V240),"",OFFSET('Smelter Look-up'!$C$4,$V240-4,0)&amp;"")</f>
        <v>Emirates Gold DMCC</v>
      </c>
      <c r="S240" s="222" t="str">
        <f t="shared" ca="1" si="33"/>
        <v>AE</v>
      </c>
      <c r="T240" s="222" t="str">
        <f ca="1">IF(B240="","",IF(ISERROR(MATCH($J240,SorP!$B$1:$B$6230,0)),"",INDIRECT("'SorP'!$A$"&amp;MATCH($J240,SorP!$B$1:$B$6230,0))))</f>
        <v>AE-DU</v>
      </c>
      <c r="U240" s="238"/>
      <c r="V240" s="270">
        <f>IF(C240="",NA(),MATCH($B240&amp;$C240,'Smelter Look-up'!$J:$J,0))</f>
        <v>78</v>
      </c>
      <c r="W240" s="271"/>
      <c r="X240" s="271">
        <f t="shared" si="34"/>
        <v>0</v>
      </c>
      <c r="Y240" s="271"/>
      <c r="Z240" s="271"/>
      <c r="AB240" s="273" t="str">
        <f t="shared" si="35"/>
        <v>GoldEmirates Gold DMCC</v>
      </c>
    </row>
    <row r="241" spans="1:28" s="272" customFormat="1" ht="89.25">
      <c r="A241" s="214" t="s">
        <v>14015</v>
      </c>
      <c r="B241" s="215" t="s">
        <v>1130</v>
      </c>
      <c r="C241" s="219" t="s">
        <v>14014</v>
      </c>
      <c r="D241" s="278"/>
      <c r="E241" s="215" t="s">
        <v>1092</v>
      </c>
      <c r="F241" s="215" t="s">
        <v>14015</v>
      </c>
      <c r="G241" s="215" t="s">
        <v>13459</v>
      </c>
      <c r="H241" s="216" t="s">
        <v>15821</v>
      </c>
      <c r="I241" s="217" t="s">
        <v>1714</v>
      </c>
      <c r="J241" s="217" t="s">
        <v>2610</v>
      </c>
      <c r="K241" s="268" t="s">
        <v>15631</v>
      </c>
      <c r="L241" s="268" t="s">
        <v>15822</v>
      </c>
      <c r="M241" s="268"/>
      <c r="N241" s="268"/>
      <c r="O241" s="215" t="s">
        <v>1092</v>
      </c>
      <c r="P241" s="218"/>
      <c r="Q241" s="269"/>
      <c r="R241" s="215" t="str">
        <f ca="1">IF(ISERROR($V241),"",OFFSET('Smelter Look-up'!$C$4,$V241-4,0)&amp;"")</f>
        <v>International Precious Metal Refiners</v>
      </c>
      <c r="S241" s="222" t="str">
        <f t="shared" ca="1" si="33"/>
        <v>AE</v>
      </c>
      <c r="T241" s="222" t="str">
        <f ca="1">IF(B241="","",IF(ISERROR(MATCH($J241,SorP!$B$1:$B$6230,0)),"",INDIRECT("'SorP'!$A$"&amp;MATCH($J241,SorP!$B$1:$B$6230,0))))</f>
        <v>AE-DU</v>
      </c>
      <c r="U241" s="238"/>
      <c r="V241" s="270">
        <f>IF(C241="",NA(),MATCH($B241&amp;$C241,'Smelter Look-up'!$J:$J,0))</f>
        <v>113</v>
      </c>
      <c r="W241" s="271"/>
      <c r="X241" s="271">
        <f t="shared" si="34"/>
        <v>0</v>
      </c>
      <c r="Y241" s="271"/>
      <c r="Z241" s="271"/>
      <c r="AB241" s="273" t="str">
        <f t="shared" si="35"/>
        <v>GoldInternational Precious Metal Refiners</v>
      </c>
    </row>
    <row r="242" spans="1:28" s="272" customFormat="1" ht="63.75">
      <c r="A242" s="214" t="s">
        <v>1718</v>
      </c>
      <c r="B242" s="215" t="s">
        <v>1130</v>
      </c>
      <c r="C242" s="219" t="s">
        <v>1717</v>
      </c>
      <c r="D242" s="278"/>
      <c r="E242" s="215" t="s">
        <v>1092</v>
      </c>
      <c r="F242" s="215" t="s">
        <v>1718</v>
      </c>
      <c r="G242" s="215" t="s">
        <v>13459</v>
      </c>
      <c r="H242" s="216" t="s">
        <v>15823</v>
      </c>
      <c r="I242" s="217" t="s">
        <v>1714</v>
      </c>
      <c r="J242" s="217" t="s">
        <v>2610</v>
      </c>
      <c r="K242" s="268" t="s">
        <v>15824</v>
      </c>
      <c r="L242" s="268" t="s">
        <v>15825</v>
      </c>
      <c r="M242" s="268"/>
      <c r="N242" s="268"/>
      <c r="O242" s="268" t="s">
        <v>15826</v>
      </c>
      <c r="P242" s="218"/>
      <c r="Q242" s="269"/>
      <c r="R242" s="215" t="str">
        <f ca="1">IF(ISERROR($V242),"",OFFSET('Smelter Look-up'!$C$4,$V242-4,0)&amp;"")</f>
        <v>Kaloti Precious Metals</v>
      </c>
      <c r="S242" s="222" t="str">
        <f t="shared" ca="1" si="33"/>
        <v>AE</v>
      </c>
      <c r="T242" s="222" t="str">
        <f ca="1">IF(B242="","",IF(ISERROR(MATCH($J242,SorP!$B$1:$B$6230,0)),"",INDIRECT("'SorP'!$A$"&amp;MATCH($J242,SorP!$B$1:$B$6230,0))))</f>
        <v>AE-DU</v>
      </c>
      <c r="U242" s="238"/>
      <c r="V242" s="270">
        <f>IF(C242="",NA(),MATCH($B242&amp;$C242,'Smelter Look-up'!$J:$J,0))</f>
        <v>130</v>
      </c>
      <c r="W242" s="271"/>
      <c r="X242" s="271">
        <f t="shared" si="34"/>
        <v>0</v>
      </c>
      <c r="Y242" s="271"/>
      <c r="Z242" s="271"/>
      <c r="AB242" s="273" t="str">
        <f t="shared" si="35"/>
        <v>GoldKaloti Precious Metals</v>
      </c>
    </row>
    <row r="243" spans="1:28" s="272" customFormat="1" ht="38.25">
      <c r="A243" s="214" t="s">
        <v>1720</v>
      </c>
      <c r="B243" s="215" t="s">
        <v>1130</v>
      </c>
      <c r="C243" s="219" t="s">
        <v>1719</v>
      </c>
      <c r="D243" s="278"/>
      <c r="E243" s="215" t="s">
        <v>885</v>
      </c>
      <c r="F243" s="215" t="s">
        <v>1720</v>
      </c>
      <c r="G243" s="215" t="s">
        <v>13459</v>
      </c>
      <c r="H243" s="216" t="s">
        <v>15827</v>
      </c>
      <c r="I243" s="217" t="s">
        <v>1721</v>
      </c>
      <c r="J243" s="217" t="s">
        <v>1721</v>
      </c>
      <c r="K243" s="268" t="s">
        <v>15631</v>
      </c>
      <c r="L243" s="268" t="s">
        <v>15828</v>
      </c>
      <c r="M243" s="268"/>
      <c r="N243" s="268"/>
      <c r="O243" s="268" t="s">
        <v>15829</v>
      </c>
      <c r="P243" s="218"/>
      <c r="Q243" s="269"/>
      <c r="R243" s="215" t="str">
        <f ca="1">IF(ISERROR($V243),"",OFFSET('Smelter Look-up'!$C$4,$V243-4,0)&amp;"")</f>
        <v>Sudan Gold Refinery</v>
      </c>
      <c r="S243" s="222" t="str">
        <f t="shared" ca="1" si="33"/>
        <v>SD</v>
      </c>
      <c r="T243" s="222" t="str">
        <f ca="1">IF(B243="","",IF(ISERROR(MATCH($J243,SorP!$B$1:$B$6230,0)),"",INDIRECT("'SorP'!$A$"&amp;MATCH($J243,SorP!$B$1:$B$6230,0))))</f>
        <v>SD-KH</v>
      </c>
      <c r="U243" s="238"/>
      <c r="V243" s="270">
        <f>IF(C243="",NA(),MATCH($B243&amp;$C243,'Smelter Look-up'!$J:$J,0))</f>
        <v>257</v>
      </c>
      <c r="W243" s="271"/>
      <c r="X243" s="271">
        <f t="shared" si="34"/>
        <v>0</v>
      </c>
      <c r="Y243" s="271"/>
      <c r="Z243" s="271"/>
      <c r="AB243" s="273" t="str">
        <f t="shared" si="35"/>
        <v>GoldSudan Gold Refinery</v>
      </c>
    </row>
    <row r="244" spans="1:28" s="272" customFormat="1" ht="25.5">
      <c r="A244" s="214" t="s">
        <v>15375</v>
      </c>
      <c r="B244" s="215" t="s">
        <v>1131</v>
      </c>
      <c r="C244" s="219" t="s">
        <v>15374</v>
      </c>
      <c r="D244" s="278"/>
      <c r="E244" s="215" t="s">
        <v>1105</v>
      </c>
      <c r="F244" s="215" t="s">
        <v>15375</v>
      </c>
      <c r="G244" s="215" t="s">
        <v>13459</v>
      </c>
      <c r="H244" s="216">
        <v>0</v>
      </c>
      <c r="I244" s="217" t="s">
        <v>1780</v>
      </c>
      <c r="J244" s="217" t="s">
        <v>13066</v>
      </c>
      <c r="K244" s="268"/>
      <c r="L244" s="268"/>
      <c r="M244" s="268"/>
      <c r="N244" s="268"/>
      <c r="O244" s="268" t="s">
        <v>15655</v>
      </c>
      <c r="P244" s="218"/>
      <c r="Q244" s="269"/>
      <c r="R244" s="215" t="str">
        <f ca="1">IF(ISERROR($V244),"",OFFSET('Smelter Look-up'!$C$4,$V244-4,0)&amp;"")</f>
        <v>CV Ayi Jaya</v>
      </c>
      <c r="S244" s="222" t="str">
        <f t="shared" ca="1" si="33"/>
        <v>ID</v>
      </c>
      <c r="T244" s="222" t="str">
        <f ca="1">IF(B244="","",IF(ISERROR(MATCH($J244,SorP!$B$1:$B$6230,0)),"",INDIRECT("'SorP'!$A$"&amp;MATCH($J244,SorP!$B$1:$B$6230,0))))</f>
        <v>ID-BB</v>
      </c>
      <c r="U244" s="238"/>
      <c r="V244" s="270">
        <f>IF(C244="",NA(),MATCH($B244&amp;$C244,'Smelter Look-up'!$J:$J,0))</f>
        <v>404</v>
      </c>
      <c r="W244" s="271"/>
      <c r="X244" s="271">
        <f t="shared" si="34"/>
        <v>0</v>
      </c>
      <c r="Y244" s="271"/>
      <c r="Z244" s="271"/>
      <c r="AB244" s="273" t="str">
        <f t="shared" si="35"/>
        <v>TinCV Ayi Jaya</v>
      </c>
    </row>
    <row r="245" spans="1:28" s="272" customFormat="1" ht="191.25">
      <c r="A245" s="214" t="s">
        <v>1821</v>
      </c>
      <c r="B245" s="215" t="s">
        <v>1131</v>
      </c>
      <c r="C245" s="219" t="s">
        <v>1820</v>
      </c>
      <c r="D245" s="278"/>
      <c r="E245" s="215" t="s">
        <v>892</v>
      </c>
      <c r="F245" s="215" t="s">
        <v>1821</v>
      </c>
      <c r="G245" s="215" t="s">
        <v>13459</v>
      </c>
      <c r="H245" s="216" t="s">
        <v>15830</v>
      </c>
      <c r="I245" s="217" t="s">
        <v>1822</v>
      </c>
      <c r="J245" s="217" t="s">
        <v>12388</v>
      </c>
      <c r="K245" s="268" t="s">
        <v>15831</v>
      </c>
      <c r="L245" s="268" t="s">
        <v>15832</v>
      </c>
      <c r="M245" s="268"/>
      <c r="N245" s="268"/>
      <c r="O245" s="268" t="s">
        <v>15833</v>
      </c>
      <c r="P245" s="218"/>
      <c r="Q245" s="269"/>
      <c r="R245" s="215" t="str">
        <f ca="1">IF(ISERROR($V245),"",OFFSET('Smelter Look-up'!$C$4,$V245-4,0)&amp;"")</f>
        <v>Electro-Mechanical Facility of the Cao Bang Minerals &amp; Metallurgy Joint Stock Company</v>
      </c>
      <c r="S245" s="222" t="str">
        <f t="shared" ca="1" si="33"/>
        <v>VN</v>
      </c>
      <c r="T245" s="222" t="str">
        <f ca="1">IF(B245="","",IF(ISERROR(MATCH($J245,SorP!$B$1:$B$6230,0)),"",INDIRECT("'SorP'!$A$"&amp;MATCH($J245,SorP!$B$1:$B$6230,0))))</f>
        <v>VN-04</v>
      </c>
      <c r="U245" s="238"/>
      <c r="V245" s="270">
        <f>IF(C245="",NA(),MATCH($B245&amp;$C245,'Smelter Look-up'!$J:$J,0))</f>
        <v>411</v>
      </c>
      <c r="W245" s="271"/>
      <c r="X245" s="271">
        <f t="shared" si="34"/>
        <v>0</v>
      </c>
      <c r="Y245" s="271"/>
      <c r="Z245" s="271"/>
      <c r="AB245" s="273" t="str">
        <f t="shared" si="35"/>
        <v>TinElectro-Mechanical Facility of the Cao Bang Minerals &amp; Metallurgy Joint Stock Company</v>
      </c>
    </row>
    <row r="246" spans="1:28" s="272" customFormat="1" ht="114.75">
      <c r="A246" s="214" t="s">
        <v>1824</v>
      </c>
      <c r="B246" s="215" t="s">
        <v>1131</v>
      </c>
      <c r="C246" s="219" t="s">
        <v>1823</v>
      </c>
      <c r="D246" s="278"/>
      <c r="E246" s="215" t="s">
        <v>892</v>
      </c>
      <c r="F246" s="215" t="s">
        <v>1824</v>
      </c>
      <c r="G246" s="215" t="s">
        <v>13459</v>
      </c>
      <c r="H246" s="216" t="s">
        <v>15834</v>
      </c>
      <c r="I246" s="217" t="s">
        <v>1825</v>
      </c>
      <c r="J246" s="217" t="s">
        <v>12338</v>
      </c>
      <c r="K246" s="268" t="s">
        <v>15835</v>
      </c>
      <c r="L246" s="268" t="s">
        <v>15836</v>
      </c>
      <c r="M246" s="268"/>
      <c r="N246" s="268"/>
      <c r="O246" s="215" t="s">
        <v>892</v>
      </c>
      <c r="P246" s="218"/>
      <c r="Q246" s="269"/>
      <c r="R246" s="215" t="str">
        <f ca="1">IF(ISERROR($V246),"",OFFSET('Smelter Look-up'!$C$4,$V246-4,0)&amp;"")</f>
        <v>Nghe Tinh Non-Ferrous Metals Joint Stock Company</v>
      </c>
      <c r="S246" s="222" t="str">
        <f t="shared" ca="1" si="33"/>
        <v>VN</v>
      </c>
      <c r="T246" s="222" t="str">
        <f ca="1">IF(B246="","",IF(ISERROR(MATCH($J246,SorP!$B$1:$B$6230,0)),"",INDIRECT("'SorP'!$A$"&amp;MATCH($J246,SorP!$B$1:$B$6230,0))))</f>
        <v>VN-22</v>
      </c>
      <c r="U246" s="238"/>
      <c r="V246" s="270">
        <f>IF(C246="",NA(),MATCH($B246&amp;$C246,'Smelter Look-up'!$J:$J,0))</f>
        <v>466</v>
      </c>
      <c r="W246" s="271"/>
      <c r="X246" s="271">
        <f t="shared" si="34"/>
        <v>0</v>
      </c>
      <c r="Y246" s="271"/>
      <c r="Z246" s="271"/>
      <c r="AB246" s="273" t="str">
        <f t="shared" si="35"/>
        <v>TinNghe Tinh Non-Ferrous Metals Joint Stock Company</v>
      </c>
    </row>
    <row r="247" spans="1:28" s="272" customFormat="1" ht="114.75">
      <c r="A247" s="214" t="s">
        <v>1827</v>
      </c>
      <c r="B247" s="215" t="s">
        <v>1131</v>
      </c>
      <c r="C247" s="219" t="s">
        <v>1826</v>
      </c>
      <c r="D247" s="278"/>
      <c r="E247" s="215" t="s">
        <v>892</v>
      </c>
      <c r="F247" s="215" t="s">
        <v>1827</v>
      </c>
      <c r="G247" s="215" t="s">
        <v>13459</v>
      </c>
      <c r="H247" s="216" t="s">
        <v>15837</v>
      </c>
      <c r="I247" s="217" t="s">
        <v>1828</v>
      </c>
      <c r="J247" s="217" t="s">
        <v>12366</v>
      </c>
      <c r="K247" s="268" t="s">
        <v>15838</v>
      </c>
      <c r="L247" s="268" t="s">
        <v>15839</v>
      </c>
      <c r="M247" s="268"/>
      <c r="N247" s="268"/>
      <c r="O247" s="268" t="s">
        <v>15840</v>
      </c>
      <c r="P247" s="218"/>
      <c r="Q247" s="269"/>
      <c r="R247" s="215" t="str">
        <f ca="1">IF(ISERROR($V247),"",OFFSET('Smelter Look-up'!$C$4,$V247-4,0)&amp;"")</f>
        <v>Tuyen Quang Non-Ferrous Metals Joint Stock Company</v>
      </c>
      <c r="S247" s="222" t="str">
        <f t="shared" ca="1" si="33"/>
        <v>VN</v>
      </c>
      <c r="T247" s="222" t="str">
        <f ca="1">IF(B247="","",IF(ISERROR(MATCH($J247,SorP!$B$1:$B$6230,0)),"",INDIRECT("'SorP'!$A$"&amp;MATCH($J247,SorP!$B$1:$B$6230,0))))</f>
        <v>VN-07</v>
      </c>
      <c r="U247" s="238"/>
      <c r="V247" s="270">
        <f>IF(C247="",NA(),MATCH($B247&amp;$C247,'Smelter Look-up'!$J:$J,0))</f>
        <v>509</v>
      </c>
      <c r="W247" s="271"/>
      <c r="X247" s="271">
        <f t="shared" si="34"/>
        <v>0</v>
      </c>
      <c r="Y247" s="271"/>
      <c r="Z247" s="271"/>
      <c r="AB247" s="273" t="str">
        <f t="shared" si="35"/>
        <v>TinTuyen Quang Non-Ferrous Metals Joint Stock Company</v>
      </c>
    </row>
    <row r="248" spans="1:28" s="272" customFormat="1" ht="127.5">
      <c r="A248" s="214" t="s">
        <v>15678</v>
      </c>
      <c r="B248" s="215" t="s">
        <v>1133</v>
      </c>
      <c r="C248" s="219" t="s">
        <v>15679</v>
      </c>
      <c r="D248" s="278"/>
      <c r="E248" s="215" t="s">
        <v>1100</v>
      </c>
      <c r="F248" s="215" t="s">
        <v>15678</v>
      </c>
      <c r="G248" s="215" t="s">
        <v>13459</v>
      </c>
      <c r="H248" s="216">
        <v>0</v>
      </c>
      <c r="I248" s="217" t="s">
        <v>1752</v>
      </c>
      <c r="J248" s="217" t="s">
        <v>13846</v>
      </c>
      <c r="K248" s="268"/>
      <c r="L248" s="268"/>
      <c r="M248" s="268"/>
      <c r="N248" s="268"/>
      <c r="O248" s="215" t="s">
        <v>1100</v>
      </c>
      <c r="P248" s="218"/>
      <c r="Q248" s="269"/>
      <c r="R248" s="215" t="str">
        <f ca="1">IF(ISERROR($V248),"",OFFSET('Smelter Look-up'!$C$4,$V248-4,0)&amp;"")</f>
        <v/>
      </c>
      <c r="S248" s="222" t="str">
        <f t="shared" ca="1" si="33"/>
        <v>CN</v>
      </c>
      <c r="T248" s="222" t="str">
        <f ca="1">IF(B248="","",IF(ISERROR(MATCH($J248,SorP!$B$1:$B$6230,0)),"",INDIRECT("'SorP'!$A$"&amp;MATCH($J248,SorP!$B$1:$B$6230,0))))</f>
        <v>CN-HN</v>
      </c>
      <c r="U248" s="238"/>
      <c r="V248" s="270" t="e">
        <f>IF(C248="",NA(),MATCH($B248&amp;$C248,'Smelter Look-up'!$J:$J,0))</f>
        <v>#N/A</v>
      </c>
      <c r="W248" s="271"/>
      <c r="X248" s="271">
        <f t="shared" si="34"/>
        <v>0</v>
      </c>
      <c r="Y248" s="271"/>
      <c r="Z248" s="271"/>
      <c r="AB248" s="273" t="str">
        <f t="shared" si="35"/>
        <v>TungstenHunan Chuangda Vanadium Tungsten Co., Ltd. Wuji</v>
      </c>
    </row>
    <row r="249" spans="1:28" s="272" customFormat="1" ht="25.5">
      <c r="A249" s="214" t="s">
        <v>1722</v>
      </c>
      <c r="B249" s="215" t="s">
        <v>1130</v>
      </c>
      <c r="C249" s="219" t="s">
        <v>2234</v>
      </c>
      <c r="D249" s="278"/>
      <c r="E249" s="215" t="s">
        <v>1107</v>
      </c>
      <c r="F249" s="215" t="s">
        <v>1722</v>
      </c>
      <c r="G249" s="215" t="s">
        <v>13459</v>
      </c>
      <c r="H249" s="216">
        <v>0</v>
      </c>
      <c r="I249" s="217" t="s">
        <v>1723</v>
      </c>
      <c r="J249" s="217" t="s">
        <v>6576</v>
      </c>
      <c r="K249" s="268"/>
      <c r="L249" s="268"/>
      <c r="M249" s="268"/>
      <c r="N249" s="268"/>
      <c r="O249" s="215" t="s">
        <v>1107</v>
      </c>
      <c r="P249" s="218"/>
      <c r="Q249" s="269"/>
      <c r="R249" s="215" t="str">
        <f ca="1">IF(ISERROR($V249),"",OFFSET('Smelter Look-up'!$C$4,$V249-4,0)&amp;"")</f>
        <v>T.C.A S.p.A</v>
      </c>
      <c r="S249" s="222" t="str">
        <f t="shared" ca="1" si="33"/>
        <v>IT</v>
      </c>
      <c r="T249" s="222" t="str">
        <f ca="1">IF(B249="","",IF(ISERROR(MATCH($J249,SorP!$B$1:$B$6230,0)),"",INDIRECT("'SorP'!$A$"&amp;MATCH($J249,SorP!$B$1:$B$6230,0))))</f>
        <v>IT-52</v>
      </c>
      <c r="U249" s="238"/>
      <c r="V249" s="270">
        <f>IF(C249="",NA(),MATCH($B249&amp;$C249,'Smelter Look-up'!$J:$J,0))</f>
        <v>262</v>
      </c>
      <c r="W249" s="271"/>
      <c r="X249" s="271">
        <f t="shared" si="34"/>
        <v>0</v>
      </c>
      <c r="Y249" s="271"/>
      <c r="Z249" s="271"/>
      <c r="AB249" s="273" t="str">
        <f t="shared" si="35"/>
        <v>GoldT.C.A S.p.A</v>
      </c>
    </row>
    <row r="250" spans="1:28" s="272" customFormat="1" ht="51">
      <c r="A250" s="214" t="s">
        <v>2342</v>
      </c>
      <c r="B250" s="215" t="s">
        <v>1130</v>
      </c>
      <c r="C250" s="219" t="s">
        <v>14016</v>
      </c>
      <c r="D250" s="278"/>
      <c r="E250" s="215" t="s">
        <v>1116</v>
      </c>
      <c r="F250" s="215" t="s">
        <v>2342</v>
      </c>
      <c r="G250" s="215" t="s">
        <v>13459</v>
      </c>
      <c r="H250" s="216">
        <v>0</v>
      </c>
      <c r="I250" s="217" t="s">
        <v>2378</v>
      </c>
      <c r="J250" s="217" t="s">
        <v>9077</v>
      </c>
      <c r="K250" s="268"/>
      <c r="L250" s="268"/>
      <c r="M250" s="268"/>
      <c r="N250" s="268"/>
      <c r="O250" s="215" t="s">
        <v>1116</v>
      </c>
      <c r="P250" s="218"/>
      <c r="Q250" s="269"/>
      <c r="R250" s="215" t="str">
        <f ca="1">IF(ISERROR($V250),"",OFFSET('Smelter Look-up'!$C$4,$V250-4,0)&amp;"")</f>
        <v>REMONDIS PMR B.V.</v>
      </c>
      <c r="S250" s="222" t="str">
        <f t="shared" ca="1" si="33"/>
        <v>NL</v>
      </c>
      <c r="T250" s="222" t="str">
        <f ca="1">IF(B250="","",IF(ISERROR(MATCH($J250,SorP!$B$1:$B$6230,0)),"",INDIRECT("'SorP'!$A$"&amp;MATCH($J250,SorP!$B$1:$B$6230,0))))</f>
        <v>NL-NB</v>
      </c>
      <c r="U250" s="238"/>
      <c r="V250" s="270">
        <f>IF(C250="",NA(),MATCH($B250&amp;$C250,'Smelter Look-up'!$J:$J,0))</f>
        <v>214</v>
      </c>
      <c r="W250" s="271"/>
      <c r="X250" s="271">
        <f t="shared" si="34"/>
        <v>0</v>
      </c>
      <c r="Y250" s="271"/>
      <c r="Z250" s="271"/>
      <c r="AB250" s="273" t="str">
        <f t="shared" si="35"/>
        <v>GoldREMONDIS PMR B.V.</v>
      </c>
    </row>
    <row r="251" spans="1:28" s="272" customFormat="1" ht="51">
      <c r="A251" s="214" t="s">
        <v>14013</v>
      </c>
      <c r="B251" s="215" t="s">
        <v>1130</v>
      </c>
      <c r="C251" s="219" t="s">
        <v>14012</v>
      </c>
      <c r="D251" s="278"/>
      <c r="E251" s="215" t="s">
        <v>1092</v>
      </c>
      <c r="F251" s="215" t="s">
        <v>14013</v>
      </c>
      <c r="G251" s="215" t="s">
        <v>13459</v>
      </c>
      <c r="H251" s="216" t="s">
        <v>15841</v>
      </c>
      <c r="I251" s="217" t="s">
        <v>14055</v>
      </c>
      <c r="J251" s="217" t="s">
        <v>2608</v>
      </c>
      <c r="K251" s="268" t="s">
        <v>15631</v>
      </c>
      <c r="L251" s="268" t="s">
        <v>15842</v>
      </c>
      <c r="M251" s="268"/>
      <c r="N251" s="268"/>
      <c r="O251" s="215" t="s">
        <v>1092</v>
      </c>
      <c r="P251" s="218"/>
      <c r="Q251" s="269"/>
      <c r="R251" s="215" t="str">
        <f ca="1">IF(ISERROR($V251),"",OFFSET('Smelter Look-up'!$C$4,$V251-4,0)&amp;"")</f>
        <v>Fujairah Gold FZC</v>
      </c>
      <c r="S251" s="222" t="str">
        <f t="shared" ca="1" si="33"/>
        <v>AE</v>
      </c>
      <c r="T251" s="222" t="str">
        <f ca="1">IF(B251="","",IF(ISERROR(MATCH($J251,SorP!$B$1:$B$6230,0)),"",INDIRECT("'SorP'!$A$"&amp;MATCH($J251,SorP!$B$1:$B$6230,0))))</f>
        <v>AE-FU</v>
      </c>
      <c r="U251" s="238"/>
      <c r="V251" s="270">
        <f>IF(C251="",NA(),MATCH($B251&amp;$C251,'Smelter Look-up'!$J:$J,0))</f>
        <v>82</v>
      </c>
      <c r="W251" s="271"/>
      <c r="X251" s="271">
        <f t="shared" si="34"/>
        <v>0</v>
      </c>
      <c r="Y251" s="271"/>
      <c r="Z251" s="271"/>
      <c r="AB251" s="273" t="str">
        <f t="shared" si="35"/>
        <v>GoldFujairah Gold FZC</v>
      </c>
    </row>
    <row r="252" spans="1:28" s="272" customFormat="1" ht="38.25">
      <c r="A252" s="214" t="s">
        <v>2281</v>
      </c>
      <c r="B252" s="215" t="s">
        <v>1130</v>
      </c>
      <c r="C252" s="219" t="s">
        <v>2280</v>
      </c>
      <c r="D252" s="278"/>
      <c r="E252" s="215" t="s">
        <v>1095</v>
      </c>
      <c r="F252" s="215" t="s">
        <v>2281</v>
      </c>
      <c r="G252" s="215" t="s">
        <v>13459</v>
      </c>
      <c r="H252" s="216" t="s">
        <v>15843</v>
      </c>
      <c r="I252" s="217" t="s">
        <v>1685</v>
      </c>
      <c r="J252" s="217" t="s">
        <v>3190</v>
      </c>
      <c r="K252" s="268" t="s">
        <v>15844</v>
      </c>
      <c r="L252" s="268" t="s">
        <v>15845</v>
      </c>
      <c r="M252" s="268"/>
      <c r="N252" s="268"/>
      <c r="O252" s="268" t="s">
        <v>15846</v>
      </c>
      <c r="P252" s="218"/>
      <c r="Q252" s="269"/>
      <c r="R252" s="215" t="str">
        <f ca="1">IF(ISERROR($V252),"",OFFSET('Smelter Look-up'!$C$4,$V252-4,0)&amp;"")</f>
        <v>Industrial Refining Company</v>
      </c>
      <c r="S252" s="222" t="str">
        <f t="shared" ca="1" si="33"/>
        <v>BE</v>
      </c>
      <c r="T252" s="222" t="str">
        <f ca="1">IF(B252="","",IF(ISERROR(MATCH($J252,SorP!$B$1:$B$6230,0)),"",INDIRECT("'SorP'!$A$"&amp;MATCH($J252,SorP!$B$1:$B$6230,0))))</f>
        <v>BE-VAN</v>
      </c>
      <c r="U252" s="238"/>
      <c r="V252" s="270">
        <f>IF(C252="",NA(),MATCH($B252&amp;$C252,'Smelter Look-up'!$J:$J,0))</f>
        <v>279</v>
      </c>
      <c r="W252" s="271"/>
      <c r="X252" s="271">
        <f t="shared" si="34"/>
        <v>0</v>
      </c>
      <c r="Y252" s="271"/>
      <c r="Z252" s="271"/>
      <c r="AB252" s="273" t="str">
        <f t="shared" si="35"/>
        <v>GoldTony Goetz NV</v>
      </c>
    </row>
    <row r="253" spans="1:28" s="272" customFormat="1" ht="51">
      <c r="A253" s="214" t="s">
        <v>14107</v>
      </c>
      <c r="B253" s="215" t="s">
        <v>1130</v>
      </c>
      <c r="C253" s="219" t="s">
        <v>14089</v>
      </c>
      <c r="D253" s="278" t="s">
        <v>14089</v>
      </c>
      <c r="E253" s="215" t="s">
        <v>1106</v>
      </c>
      <c r="F253" s="215" t="s">
        <v>14107</v>
      </c>
      <c r="G253" s="215" t="s">
        <v>15631</v>
      </c>
      <c r="H253" s="216" t="s">
        <v>15631</v>
      </c>
      <c r="I253" s="217" t="s">
        <v>14115</v>
      </c>
      <c r="J253" s="217" t="s">
        <v>1734</v>
      </c>
      <c r="K253" s="268"/>
      <c r="L253" s="268"/>
      <c r="M253" s="268"/>
      <c r="N253" s="268"/>
      <c r="O253" s="215" t="s">
        <v>1106</v>
      </c>
      <c r="P253" s="218"/>
      <c r="Q253" s="269"/>
      <c r="R253" s="215" t="str">
        <f ca="1">IF(ISERROR($V253),"",OFFSET('Smelter Look-up'!$C$4,$V253-4,0)&amp;"")</f>
        <v>Shirpur Gold Refinery Ltd.</v>
      </c>
      <c r="S253" s="222" t="str">
        <f t="shared" ca="1" si="33"/>
        <v>IN</v>
      </c>
      <c r="T253" s="222" t="str">
        <f ca="1">IF(B253="","",IF(ISERROR(MATCH($J253,SorP!$B$1:$B$6230,0)),"",INDIRECT("'SorP'!$A$"&amp;MATCH($J253,SorP!$B$1:$B$6230,0))))</f>
        <v>IN-MH</v>
      </c>
      <c r="U253" s="238"/>
      <c r="V253" s="270">
        <f>IF(C253="",NA(),MATCH($B253&amp;$C253,'Smelter Look-up'!$J:$J,0))</f>
        <v>244</v>
      </c>
      <c r="W253" s="271"/>
      <c r="X253" s="271">
        <f t="shared" si="34"/>
        <v>0</v>
      </c>
      <c r="Y253" s="271"/>
      <c r="Z253" s="271"/>
      <c r="AB253" s="273" t="str">
        <f t="shared" si="35"/>
        <v>GoldShirpur Gold Refinery Ltd.</v>
      </c>
    </row>
    <row r="254" spans="1:28" s="272" customFormat="1" ht="63.75">
      <c r="A254" s="214" t="s">
        <v>1857</v>
      </c>
      <c r="B254" s="215" t="s">
        <v>1133</v>
      </c>
      <c r="C254" s="219" t="s">
        <v>1856</v>
      </c>
      <c r="D254" s="278"/>
      <c r="E254" s="215" t="s">
        <v>2463</v>
      </c>
      <c r="F254" s="215" t="s">
        <v>1857</v>
      </c>
      <c r="G254" s="215" t="s">
        <v>13459</v>
      </c>
      <c r="H254" s="216">
        <v>0</v>
      </c>
      <c r="I254" s="217" t="s">
        <v>1858</v>
      </c>
      <c r="J254" s="217" t="s">
        <v>1624</v>
      </c>
      <c r="K254" s="268"/>
      <c r="L254" s="268"/>
      <c r="M254" s="268"/>
      <c r="N254" s="268"/>
      <c r="O254" s="215" t="s">
        <v>2463</v>
      </c>
      <c r="P254" s="218"/>
      <c r="Q254" s="269"/>
      <c r="R254" s="215" t="str">
        <f ca="1">IF(ISERROR($V254),"",OFFSET('Smelter Look-up'!$C$4,$V254-4,0)&amp;"")</f>
        <v>Niagara Refining LLC</v>
      </c>
      <c r="S254" s="222" t="str">
        <f t="shared" ca="1" si="33"/>
        <v>US</v>
      </c>
      <c r="T254" s="222" t="str">
        <f ca="1">IF(B254="","",IF(ISERROR(MATCH($J254,SorP!$B$1:$B$6230,0)),"",INDIRECT("'SorP'!$A$"&amp;MATCH($J254,SorP!$B$1:$B$6230,0))))</f>
        <v>US-NY</v>
      </c>
      <c r="U254" s="238"/>
      <c r="V254" s="270">
        <f>IF(C254="",NA(),MATCH($B254&amp;$C254,'Smelter Look-up'!$J:$J,0))</f>
        <v>590</v>
      </c>
      <c r="W254" s="271"/>
      <c r="X254" s="271">
        <f t="shared" si="34"/>
        <v>0</v>
      </c>
      <c r="Y254" s="271"/>
      <c r="Z254" s="271"/>
      <c r="AB254" s="273" t="str">
        <f t="shared" si="35"/>
        <v>TungstenNiagara Refining LLC</v>
      </c>
    </row>
    <row r="255" spans="1:28" s="272" customFormat="1" ht="51">
      <c r="A255" s="214" t="s">
        <v>15381</v>
      </c>
      <c r="B255" s="215" t="s">
        <v>1131</v>
      </c>
      <c r="C255" s="219" t="s">
        <v>15379</v>
      </c>
      <c r="D255" s="278"/>
      <c r="E255" s="215" t="s">
        <v>1105</v>
      </c>
      <c r="F255" s="215" t="s">
        <v>15381</v>
      </c>
      <c r="G255" s="215" t="s">
        <v>13459</v>
      </c>
      <c r="H255" s="216">
        <v>0</v>
      </c>
      <c r="I255" s="217" t="s">
        <v>15438</v>
      </c>
      <c r="J255" s="217" t="s">
        <v>13066</v>
      </c>
      <c r="K255" s="268"/>
      <c r="L255" s="268"/>
      <c r="M255" s="268"/>
      <c r="N255" s="268"/>
      <c r="O255" s="268" t="s">
        <v>15655</v>
      </c>
      <c r="P255" s="218"/>
      <c r="Q255" s="269"/>
      <c r="R255" s="215" t="str">
        <f ca="1">IF(ISERROR($V255),"",OFFSET('Smelter Look-up'!$C$4,$V255-4,0)&amp;"")</f>
        <v>PT Rajehan Ariq</v>
      </c>
      <c r="S255" s="222" t="str">
        <f t="shared" ref="S255" ca="1" si="36">IF(B255="","",IF(ISERROR(MATCH($E255,CL,0)),"Unknown",INDIRECT("'C'!$A$"&amp;MATCH($E255,CL,0)+1)))</f>
        <v>ID</v>
      </c>
      <c r="T255" s="222" t="str">
        <f ca="1">IF(B255="","",IF(ISERROR(MATCH($J255,SorP!$B$1:$B$6230,0)),"",INDIRECT("'SorP'!$A$"&amp;MATCH($J255,SorP!$B$1:$B$6230,0))))</f>
        <v>ID-BB</v>
      </c>
      <c r="U255" s="238"/>
      <c r="V255" s="270">
        <f>IF(C255="",NA(),MATCH($B255&amp;$C255,'Smelter Look-up'!$J:$J,0))</f>
        <v>406</v>
      </c>
      <c r="W255" s="271"/>
      <c r="X255" s="271">
        <f t="shared" ref="X255" si="37">IF(AND(C255="Smelter not listed",OR(LEN(D255)=0,LEN(E255)=0)),1,0)</f>
        <v>0</v>
      </c>
      <c r="Y255" s="271"/>
      <c r="Z255" s="271"/>
      <c r="AB255" s="273" t="str">
        <f t="shared" ref="AB255" si="38">B255&amp;C255</f>
        <v>TinCV Tiga Sekawan</v>
      </c>
    </row>
    <row r="256" spans="1:28" s="272" customFormat="1" ht="51">
      <c r="A256" s="214" t="s">
        <v>1724</v>
      </c>
      <c r="B256" s="215" t="s">
        <v>1130</v>
      </c>
      <c r="C256" s="219" t="s">
        <v>2328</v>
      </c>
      <c r="D256" s="278"/>
      <c r="E256" s="215" t="s">
        <v>1111</v>
      </c>
      <c r="F256" s="215" t="s">
        <v>1724</v>
      </c>
      <c r="G256" s="215" t="s">
        <v>13459</v>
      </c>
      <c r="H256" s="216">
        <v>0</v>
      </c>
      <c r="I256" s="217" t="s">
        <v>1725</v>
      </c>
      <c r="J256" s="217" t="s">
        <v>13091</v>
      </c>
      <c r="K256" s="268"/>
      <c r="L256" s="268"/>
      <c r="M256" s="268"/>
      <c r="N256" s="268"/>
      <c r="O256" s="215" t="s">
        <v>1111</v>
      </c>
      <c r="P256" s="218"/>
      <c r="Q256" s="269"/>
      <c r="R256" s="215" t="str">
        <f ca="1">IF(ISERROR($V256),"",OFFSET('Smelter Look-up'!$C$4,$V256-4,0)&amp;"")</f>
        <v>Korea Zinc Co., Ltd.</v>
      </c>
      <c r="S256" s="222" t="str">
        <f t="shared" ref="S256:S287" ca="1" si="39">IF(B256="","",IF(ISERROR(MATCH($E256,CL,0)),"Unknown",INDIRECT("'C'!$A$"&amp;MATCH($E256,CL,0)+1)))</f>
        <v>KR</v>
      </c>
      <c r="T256" s="222" t="str">
        <f ca="1">IF(B256="","",IF(ISERROR(MATCH($J256,SorP!$B$1:$B$6230,0)),"",INDIRECT("'SorP'!$A$"&amp;MATCH($J256,SorP!$B$1:$B$6230,0))))</f>
        <v>KR-11</v>
      </c>
      <c r="U256" s="238"/>
      <c r="V256" s="270">
        <f>IF(C256="",NA(),MATCH($B256&amp;$C256,'Smelter Look-up'!$J:$J,0))</f>
        <v>140</v>
      </c>
      <c r="W256" s="271"/>
      <c r="X256" s="271">
        <f t="shared" ref="X256:X287" si="40">IF(AND(C256="Smelter not listed",OR(LEN(D256)=0,LEN(E256)=0)),1,0)</f>
        <v>0</v>
      </c>
      <c r="Y256" s="271"/>
      <c r="Z256" s="271"/>
      <c r="AB256" s="273" t="str">
        <f t="shared" ref="AB256:AB287" si="41">B256&amp;C256</f>
        <v>GoldKorea Zinc Co., Ltd.</v>
      </c>
    </row>
    <row r="257" spans="1:28" s="272" customFormat="1" ht="38.25">
      <c r="A257" s="214" t="s">
        <v>2541</v>
      </c>
      <c r="B257" s="215" t="s">
        <v>1130</v>
      </c>
      <c r="C257" s="219" t="s">
        <v>2540</v>
      </c>
      <c r="D257" s="278"/>
      <c r="E257" s="215" t="s">
        <v>1096</v>
      </c>
      <c r="F257" s="215" t="s">
        <v>2541</v>
      </c>
      <c r="G257" s="215" t="s">
        <v>13459</v>
      </c>
      <c r="H257" s="216">
        <v>0</v>
      </c>
      <c r="I257" s="217" t="s">
        <v>2542</v>
      </c>
      <c r="J257" s="217" t="s">
        <v>1683</v>
      </c>
      <c r="K257" s="268"/>
      <c r="L257" s="268"/>
      <c r="M257" s="268"/>
      <c r="N257" s="268"/>
      <c r="O257" s="215" t="s">
        <v>1096</v>
      </c>
      <c r="P257" s="218"/>
      <c r="Q257" s="269"/>
      <c r="R257" s="215" t="str">
        <f ca="1">IF(ISERROR($V257),"",OFFSET('Smelter Look-up'!$C$4,$V257-4,0)&amp;"")</f>
        <v>Marsam Metals</v>
      </c>
      <c r="S257" s="222" t="str">
        <f t="shared" ca="1" si="39"/>
        <v>BR</v>
      </c>
      <c r="T257" s="222" t="str">
        <f ca="1">IF(B257="","",IF(ISERROR(MATCH($J257,SorP!$B$1:$B$6230,0)),"",INDIRECT("'SorP'!$A$"&amp;MATCH($J257,SorP!$B$1:$B$6230,0))))</f>
        <v>BR-SP</v>
      </c>
      <c r="U257" s="238"/>
      <c r="V257" s="270">
        <f>IF(C257="",NA(),MATCH($B257&amp;$C257,'Smelter Look-up'!$J:$J,0))</f>
        <v>158</v>
      </c>
      <c r="W257" s="271"/>
      <c r="X257" s="271">
        <f t="shared" si="40"/>
        <v>0</v>
      </c>
      <c r="Y257" s="271"/>
      <c r="Z257" s="271"/>
      <c r="AB257" s="273" t="str">
        <f t="shared" si="41"/>
        <v>GoldMarsam Metals</v>
      </c>
    </row>
    <row r="258" spans="1:28" s="272" customFormat="1" ht="102">
      <c r="A258" s="214" t="s">
        <v>2355</v>
      </c>
      <c r="B258" s="215" t="s">
        <v>1130</v>
      </c>
      <c r="C258" s="219" t="s">
        <v>2354</v>
      </c>
      <c r="D258" s="278"/>
      <c r="E258" s="215" t="s">
        <v>1109</v>
      </c>
      <c r="F258" s="215" t="s">
        <v>2355</v>
      </c>
      <c r="G258" s="215" t="s">
        <v>13459</v>
      </c>
      <c r="H258" s="216" t="s">
        <v>15847</v>
      </c>
      <c r="I258" s="217" t="s">
        <v>2356</v>
      </c>
      <c r="J258" s="217" t="s">
        <v>2357</v>
      </c>
      <c r="K258" s="268" t="s">
        <v>15848</v>
      </c>
      <c r="L258" s="268" t="s">
        <v>15849</v>
      </c>
      <c r="M258" s="268"/>
      <c r="N258" s="268"/>
      <c r="O258" s="268" t="s">
        <v>15850</v>
      </c>
      <c r="P258" s="218"/>
      <c r="Q258" s="269"/>
      <c r="R258" s="215" t="str">
        <f ca="1">IF(ISERROR($V258),"",OFFSET('Smelter Look-up'!$C$4,$V258-4,0)&amp;"")</f>
        <v>TOO Tau-Ken-Altyn</v>
      </c>
      <c r="S258" s="222" t="str">
        <f t="shared" ca="1" si="39"/>
        <v>KZ</v>
      </c>
      <c r="T258" s="222" t="str">
        <f ca="1">IF(B258="","",IF(ISERROR(MATCH($J258,SorP!$B$1:$B$6230,0)),"",INDIRECT("'SorP'!$A$"&amp;MATCH($J258,SorP!$B$1:$B$6230,0))))</f>
        <v>KZ-ALA</v>
      </c>
      <c r="U258" s="238"/>
      <c r="V258" s="270">
        <f>IF(C258="",NA(),MATCH($B258&amp;$C258,'Smelter Look-up'!$J:$J,0))</f>
        <v>280</v>
      </c>
      <c r="W258" s="271"/>
      <c r="X258" s="271">
        <f t="shared" si="40"/>
        <v>0</v>
      </c>
      <c r="Y258" s="271"/>
      <c r="Z258" s="271"/>
      <c r="AB258" s="273" t="str">
        <f t="shared" si="41"/>
        <v>GoldTOO Tau-Ken-Altyn</v>
      </c>
    </row>
    <row r="259" spans="1:28" s="272" customFormat="1" ht="76.5">
      <c r="A259" s="214" t="s">
        <v>14040</v>
      </c>
      <c r="B259" s="215" t="s">
        <v>1133</v>
      </c>
      <c r="C259" s="219" t="s">
        <v>14038</v>
      </c>
      <c r="D259" s="278"/>
      <c r="E259" s="215" t="s">
        <v>1100</v>
      </c>
      <c r="F259" s="215" t="s">
        <v>14040</v>
      </c>
      <c r="G259" s="215" t="s">
        <v>13459</v>
      </c>
      <c r="H259" s="216" t="s">
        <v>15851</v>
      </c>
      <c r="I259" s="217" t="s">
        <v>1622</v>
      </c>
      <c r="J259" s="217" t="s">
        <v>13846</v>
      </c>
      <c r="K259" s="268" t="s">
        <v>15852</v>
      </c>
      <c r="L259" s="268" t="s">
        <v>15853</v>
      </c>
      <c r="M259" s="268"/>
      <c r="N259" s="268"/>
      <c r="O259" s="215" t="s">
        <v>1100</v>
      </c>
      <c r="P259" s="218"/>
      <c r="Q259" s="269"/>
      <c r="R259" s="215" t="str">
        <f ca="1">IF(ISERROR($V259),"",OFFSET('Smelter Look-up'!$C$4,$V259-4,0)&amp;"")</f>
        <v>China Molybdenum Tungsten Co., Ltd.</v>
      </c>
      <c r="S259" s="222" t="str">
        <f t="shared" ca="1" si="39"/>
        <v>CN</v>
      </c>
      <c r="T259" s="222" t="str">
        <f ca="1">IF(B259="","",IF(ISERROR(MATCH($J259,SorP!$B$1:$B$6230,0)),"",INDIRECT("'SorP'!$A$"&amp;MATCH($J259,SorP!$B$1:$B$6230,0))))</f>
        <v>CN-HN</v>
      </c>
      <c r="U259" s="238"/>
      <c r="V259" s="270">
        <f>IF(C259="",NA(),MATCH($B259&amp;$C259,'Smelter Look-up'!$J:$J,0))</f>
        <v>546</v>
      </c>
      <c r="W259" s="271"/>
      <c r="X259" s="271">
        <f t="shared" si="40"/>
        <v>0</v>
      </c>
      <c r="Y259" s="271"/>
      <c r="Z259" s="271"/>
      <c r="AB259" s="273" t="str">
        <f t="shared" si="41"/>
        <v>TungstenChina Molybdenum Co., Ltd.</v>
      </c>
    </row>
    <row r="260" spans="1:28" s="272" customFormat="1" ht="102">
      <c r="A260" s="214" t="s">
        <v>2569</v>
      </c>
      <c r="B260" s="215" t="s">
        <v>1133</v>
      </c>
      <c r="C260" s="219" t="s">
        <v>13154</v>
      </c>
      <c r="D260" s="278"/>
      <c r="E260" s="215" t="s">
        <v>1100</v>
      </c>
      <c r="F260" s="215" t="s">
        <v>2569</v>
      </c>
      <c r="G260" s="215" t="s">
        <v>13459</v>
      </c>
      <c r="H260" s="216">
        <v>0</v>
      </c>
      <c r="I260" s="217" t="s">
        <v>1787</v>
      </c>
      <c r="J260" s="217" t="s">
        <v>13842</v>
      </c>
      <c r="K260" s="268"/>
      <c r="L260" s="268"/>
      <c r="M260" s="268"/>
      <c r="N260" s="268"/>
      <c r="O260" s="215" t="s">
        <v>1100</v>
      </c>
      <c r="P260" s="218"/>
      <c r="Q260" s="269"/>
      <c r="R260" s="215" t="str">
        <f ca="1">IF(ISERROR($V260),"",OFFSET('Smelter Look-up'!$C$4,$V260-4,0)&amp;"")</f>
        <v>Ganzhou Haichuang Tungsten Co., Ltd.</v>
      </c>
      <c r="S260" s="222" t="str">
        <f t="shared" ca="1" si="39"/>
        <v>CN</v>
      </c>
      <c r="T260" s="222" t="str">
        <f ca="1">IF(B260="","",IF(ISERROR(MATCH($J260,SorP!$B$1:$B$6230,0)),"",INDIRECT("'SorP'!$A$"&amp;MATCH($J260,SorP!$B$1:$B$6230,0))))</f>
        <v>CN-JX</v>
      </c>
      <c r="U260" s="238"/>
      <c r="V260" s="270">
        <f>IF(C260="",NA(),MATCH($B260&amp;$C260,'Smelter Look-up'!$J:$J,0))</f>
        <v>555</v>
      </c>
      <c r="W260" s="271"/>
      <c r="X260" s="271">
        <f t="shared" si="40"/>
        <v>0</v>
      </c>
      <c r="Y260" s="271"/>
      <c r="Z260" s="271"/>
      <c r="AB260" s="273" t="str">
        <f t="shared" si="41"/>
        <v>TungstenGanzhou Haichuang Tungsten Co., Ltd.</v>
      </c>
    </row>
    <row r="261" spans="1:28" s="272" customFormat="1" ht="76.5">
      <c r="A261" s="214" t="s">
        <v>15968</v>
      </c>
      <c r="B261" s="215" t="s">
        <v>1133</v>
      </c>
      <c r="C261" s="219" t="s">
        <v>15969</v>
      </c>
      <c r="D261" s="278"/>
      <c r="E261" s="215" t="s">
        <v>1100</v>
      </c>
      <c r="F261" s="215" t="s">
        <v>15968</v>
      </c>
      <c r="G261" s="215" t="s">
        <v>13459</v>
      </c>
      <c r="H261" s="216">
        <v>0</v>
      </c>
      <c r="I261" s="217" t="s">
        <v>15970</v>
      </c>
      <c r="J261" s="217" t="s">
        <v>13842</v>
      </c>
      <c r="K261" s="268"/>
      <c r="L261" s="268"/>
      <c r="M261" s="268"/>
      <c r="N261" s="268"/>
      <c r="O261" s="215" t="s">
        <v>1100</v>
      </c>
      <c r="P261" s="218"/>
      <c r="Q261" s="269"/>
      <c r="R261" s="215" t="str">
        <f ca="1">IF(ISERROR($V261),"",OFFSET('Smelter Look-up'!$C$4,$V261-4,0)&amp;"")</f>
        <v/>
      </c>
      <c r="S261" s="222" t="str">
        <f t="shared" ca="1" si="39"/>
        <v>CN</v>
      </c>
      <c r="T261" s="222" t="str">
        <f ca="1">IF(B261="","",IF(ISERROR(MATCH($J261,SorP!$B$1:$B$6230,0)),"",INDIRECT("'SorP'!$A$"&amp;MATCH($J261,SorP!$B$1:$B$6230,0))))</f>
        <v>CN-JX</v>
      </c>
      <c r="U261" s="238"/>
      <c r="V261" s="270" t="e">
        <f>IF(C261="",NA(),MATCH($B261&amp;$C261,'Smelter Look-up'!$J:$J,0))</f>
        <v>#N/A</v>
      </c>
      <c r="W261" s="271"/>
      <c r="X261" s="271">
        <f t="shared" si="40"/>
        <v>0</v>
      </c>
      <c r="Y261" s="271"/>
      <c r="Z261" s="271"/>
      <c r="AB261" s="273" t="str">
        <f t="shared" si="41"/>
        <v>TungstenJiangxi Xianglu Tungsten Co., Ltd.</v>
      </c>
    </row>
    <row r="262" spans="1:28" s="272" customFormat="1" ht="51">
      <c r="A262" s="214" t="s">
        <v>1860</v>
      </c>
      <c r="B262" s="215" t="s">
        <v>1133</v>
      </c>
      <c r="C262" s="219" t="s">
        <v>1859</v>
      </c>
      <c r="D262" s="278"/>
      <c r="E262" s="215" t="s">
        <v>883</v>
      </c>
      <c r="F262" s="215" t="s">
        <v>1860</v>
      </c>
      <c r="G262" s="215" t="s">
        <v>13459</v>
      </c>
      <c r="H262" s="216">
        <v>0</v>
      </c>
      <c r="I262" s="217" t="s">
        <v>1861</v>
      </c>
      <c r="J262" s="217" t="s">
        <v>10236</v>
      </c>
      <c r="K262" s="268"/>
      <c r="L262" s="268"/>
      <c r="M262" s="268"/>
      <c r="N262" s="268"/>
      <c r="O262" s="215" t="s">
        <v>883</v>
      </c>
      <c r="P262" s="218"/>
      <c r="Q262" s="269"/>
      <c r="R262" s="215" t="str">
        <f ca="1">IF(ISERROR($V262),"",OFFSET('Smelter Look-up'!$C$4,$V262-4,0)&amp;"")</f>
        <v>Hydrometallurg, JSC</v>
      </c>
      <c r="S262" s="222" t="str">
        <f t="shared" ca="1" si="39"/>
        <v>RU</v>
      </c>
      <c r="T262" s="222" t="str">
        <f ca="1">IF(B262="","",IF(ISERROR(MATCH($J262,SorP!$B$1:$B$6230,0)),"",INDIRECT("'SorP'!$A$"&amp;MATCH($J262,SorP!$B$1:$B$6230,0))))</f>
        <v>RU-KB</v>
      </c>
      <c r="U262" s="238"/>
      <c r="V262" s="270">
        <f>IF(C262="",NA(),MATCH($B262&amp;$C262,'Smelter Look-up'!$J:$J,0))</f>
        <v>571</v>
      </c>
      <c r="W262" s="271"/>
      <c r="X262" s="271">
        <f t="shared" si="40"/>
        <v>0</v>
      </c>
      <c r="Y262" s="271"/>
      <c r="Z262" s="271"/>
      <c r="AB262" s="273" t="str">
        <f t="shared" si="41"/>
        <v>TungstenHydrometallurg, JSC</v>
      </c>
    </row>
    <row r="263" spans="1:28" s="272" customFormat="1" ht="114.75">
      <c r="A263" s="214" t="s">
        <v>2153</v>
      </c>
      <c r="B263" s="215" t="s">
        <v>1131</v>
      </c>
      <c r="C263" s="219" t="s">
        <v>2152</v>
      </c>
      <c r="D263" s="278"/>
      <c r="E263" s="215" t="s">
        <v>892</v>
      </c>
      <c r="F263" s="215" t="s">
        <v>2153</v>
      </c>
      <c r="G263" s="215" t="s">
        <v>13459</v>
      </c>
      <c r="H263" s="216" t="s">
        <v>15854</v>
      </c>
      <c r="I263" s="217" t="s">
        <v>1825</v>
      </c>
      <c r="J263" s="217" t="s">
        <v>12338</v>
      </c>
      <c r="K263" s="268" t="s">
        <v>15855</v>
      </c>
      <c r="L263" s="268" t="s">
        <v>15856</v>
      </c>
      <c r="M263" s="268"/>
      <c r="N263" s="268"/>
      <c r="O263" s="268" t="s">
        <v>15857</v>
      </c>
      <c r="P263" s="218"/>
      <c r="Q263" s="269"/>
      <c r="R263" s="215" t="str">
        <f ca="1">IF(ISERROR($V263),"",OFFSET('Smelter Look-up'!$C$4,$V263-4,0)&amp;"")</f>
        <v>An Vinh Joint Stock Mineral Processing Company</v>
      </c>
      <c r="S263" s="222" t="str">
        <f t="shared" ca="1" si="39"/>
        <v>VN</v>
      </c>
      <c r="T263" s="222" t="str">
        <f ca="1">IF(B263="","",IF(ISERROR(MATCH($J263,SorP!$B$1:$B$6230,0)),"",INDIRECT("'SorP'!$A$"&amp;MATCH($J263,SorP!$B$1:$B$6230,0))))</f>
        <v>VN-22</v>
      </c>
      <c r="U263" s="238"/>
      <c r="V263" s="270">
        <f>IF(C263="",NA(),MATCH($B263&amp;$C263,'Smelter Look-up'!$J:$J,0))</f>
        <v>388</v>
      </c>
      <c r="W263" s="271"/>
      <c r="X263" s="271">
        <f t="shared" si="40"/>
        <v>0</v>
      </c>
      <c r="Y263" s="271"/>
      <c r="Z263" s="271"/>
      <c r="AB263" s="273" t="str">
        <f t="shared" si="41"/>
        <v>TinAn Vinh Joint Stock Mineral Processing Company</v>
      </c>
    </row>
    <row r="264" spans="1:28" s="272" customFormat="1" ht="76.5">
      <c r="A264" s="214" t="s">
        <v>1829</v>
      </c>
      <c r="B264" s="215" t="s">
        <v>1131</v>
      </c>
      <c r="C264" s="219" t="s">
        <v>12646</v>
      </c>
      <c r="D264" s="278"/>
      <c r="E264" s="215" t="s">
        <v>1096</v>
      </c>
      <c r="F264" s="215" t="s">
        <v>1829</v>
      </c>
      <c r="G264" s="215" t="s">
        <v>13459</v>
      </c>
      <c r="H264" s="216">
        <v>0</v>
      </c>
      <c r="I264" s="217" t="s">
        <v>1732</v>
      </c>
      <c r="J264" s="217" t="s">
        <v>1771</v>
      </c>
      <c r="K264" s="268"/>
      <c r="L264" s="268"/>
      <c r="M264" s="268"/>
      <c r="N264" s="268"/>
      <c r="O264" s="215" t="s">
        <v>1096</v>
      </c>
      <c r="P264" s="218"/>
      <c r="Q264" s="269"/>
      <c r="R264" s="215" t="str">
        <f ca="1">IF(ISERROR($V264),"",OFFSET('Smelter Look-up'!$C$4,$V264-4,0)&amp;"")</f>
        <v>Resind Industria e Comercio Ltda.</v>
      </c>
      <c r="S264" s="222" t="str">
        <f t="shared" ca="1" si="39"/>
        <v>BR</v>
      </c>
      <c r="T264" s="222" t="str">
        <f ca="1">IF(B264="","",IF(ISERROR(MATCH($J264,SorP!$B$1:$B$6230,0)),"",INDIRECT("'SorP'!$A$"&amp;MATCH($J264,SorP!$B$1:$B$6230,0))))</f>
        <v>BR-MG</v>
      </c>
      <c r="U264" s="238"/>
      <c r="V264" s="270">
        <f>IF(C264="",NA(),MATCH($B264&amp;$C264,'Smelter Look-up'!$J:$J,0))</f>
        <v>495</v>
      </c>
      <c r="W264" s="271"/>
      <c r="X264" s="271">
        <f t="shared" si="40"/>
        <v>0</v>
      </c>
      <c r="Y264" s="271"/>
      <c r="Z264" s="271"/>
      <c r="AB264" s="273" t="str">
        <f t="shared" si="41"/>
        <v>TinResind Industria e Comercio Ltda.</v>
      </c>
    </row>
    <row r="265" spans="1:28" s="272" customFormat="1" ht="76.5">
      <c r="A265" s="214" t="s">
        <v>1770</v>
      </c>
      <c r="B265" s="215" t="s">
        <v>1132</v>
      </c>
      <c r="C265" s="219" t="s">
        <v>12646</v>
      </c>
      <c r="D265" s="278"/>
      <c r="E265" s="215" t="s">
        <v>1096</v>
      </c>
      <c r="F265" s="215" t="s">
        <v>1770</v>
      </c>
      <c r="G265" s="215" t="s">
        <v>13459</v>
      </c>
      <c r="H265" s="216">
        <v>0</v>
      </c>
      <c r="I265" s="217" t="s">
        <v>1732</v>
      </c>
      <c r="J265" s="217" t="s">
        <v>1771</v>
      </c>
      <c r="K265" s="268"/>
      <c r="L265" s="268"/>
      <c r="M265" s="268"/>
      <c r="N265" s="268"/>
      <c r="O265" s="215" t="s">
        <v>1096</v>
      </c>
      <c r="P265" s="218"/>
      <c r="Q265" s="269"/>
      <c r="R265" s="215" t="str">
        <f ca="1">IF(ISERROR($V265),"",OFFSET('Smelter Look-up'!$C$4,$V265-4,0)&amp;"")</f>
        <v>Resind Industria e Comercio Ltda.</v>
      </c>
      <c r="S265" s="222" t="str">
        <f t="shared" ca="1" si="39"/>
        <v>BR</v>
      </c>
      <c r="T265" s="222" t="str">
        <f ca="1">IF(B265="","",IF(ISERROR(MATCH($J265,SorP!$B$1:$B$6230,0)),"",INDIRECT("'SorP'!$A$"&amp;MATCH($J265,SorP!$B$1:$B$6230,0))))</f>
        <v>BR-MG</v>
      </c>
      <c r="U265" s="238"/>
      <c r="V265" s="270">
        <f>IF(C265="",NA(),MATCH($B265&amp;$C265,'Smelter Look-up'!$J:$J,0))</f>
        <v>359</v>
      </c>
      <c r="W265" s="271"/>
      <c r="X265" s="271">
        <f t="shared" si="40"/>
        <v>0</v>
      </c>
      <c r="Y265" s="271"/>
      <c r="Z265" s="271"/>
      <c r="AB265" s="273" t="str">
        <f t="shared" si="41"/>
        <v>TantalumResind Industria e Comercio Ltda.</v>
      </c>
    </row>
    <row r="266" spans="1:28" s="272" customFormat="1" ht="63.75">
      <c r="A266" s="214" t="s">
        <v>2465</v>
      </c>
      <c r="B266" s="215" t="s">
        <v>1130</v>
      </c>
      <c r="C266" s="219" t="s">
        <v>2464</v>
      </c>
      <c r="D266" s="278"/>
      <c r="E266" s="215" t="s">
        <v>2463</v>
      </c>
      <c r="F266" s="215" t="s">
        <v>2465</v>
      </c>
      <c r="G266" s="215" t="s">
        <v>13459</v>
      </c>
      <c r="H266" s="216" t="s">
        <v>15858</v>
      </c>
      <c r="I266" s="217" t="s">
        <v>2466</v>
      </c>
      <c r="J266" s="217" t="s">
        <v>1749</v>
      </c>
      <c r="K266" s="268" t="s">
        <v>15859</v>
      </c>
      <c r="L266" s="268" t="s">
        <v>15860</v>
      </c>
      <c r="M266" s="268"/>
      <c r="N266" s="268"/>
      <c r="O266" s="268" t="s">
        <v>15861</v>
      </c>
      <c r="P266" s="218"/>
      <c r="Q266" s="269"/>
      <c r="R266" s="215" t="str">
        <f ca="1">IF(ISERROR($V266),"",OFFSET('Smelter Look-up'!$C$4,$V266-4,0)&amp;"")</f>
        <v>Abington Reldan Metals, LLC</v>
      </c>
      <c r="S266" s="222" t="str">
        <f t="shared" ca="1" si="39"/>
        <v>US</v>
      </c>
      <c r="T266" s="222" t="str">
        <f ca="1">IF(B266="","",IF(ISERROR(MATCH($J266,SorP!$B$1:$B$6230,0)),"",INDIRECT("'SorP'!$A$"&amp;MATCH($J266,SorP!$B$1:$B$6230,0))))</f>
        <v>US-PA</v>
      </c>
      <c r="U266" s="238"/>
      <c r="V266" s="270">
        <f>IF(C266="",NA(),MATCH($B266&amp;$C266,'Smelter Look-up'!$J:$J,0))</f>
        <v>6</v>
      </c>
      <c r="W266" s="271"/>
      <c r="X266" s="271">
        <f t="shared" si="40"/>
        <v>0</v>
      </c>
      <c r="Y266" s="271"/>
      <c r="Z266" s="271"/>
      <c r="AB266" s="273" t="str">
        <f t="shared" si="41"/>
        <v>GoldAbington Reldan Metals, LLC</v>
      </c>
    </row>
    <row r="267" spans="1:28" s="272" customFormat="1" ht="89.25">
      <c r="A267" s="214" t="s">
        <v>2479</v>
      </c>
      <c r="B267" s="215" t="s">
        <v>1133</v>
      </c>
      <c r="C267" s="219" t="s">
        <v>2478</v>
      </c>
      <c r="D267" s="278"/>
      <c r="E267" s="215" t="s">
        <v>883</v>
      </c>
      <c r="F267" s="215" t="s">
        <v>2479</v>
      </c>
      <c r="G267" s="215" t="s">
        <v>13459</v>
      </c>
      <c r="H267" s="216">
        <v>0</v>
      </c>
      <c r="I267" s="217" t="s">
        <v>2574</v>
      </c>
      <c r="J267" s="217" t="s">
        <v>10156</v>
      </c>
      <c r="K267" s="268"/>
      <c r="L267" s="268"/>
      <c r="M267" s="268"/>
      <c r="N267" s="268"/>
      <c r="O267" s="215" t="s">
        <v>883</v>
      </c>
      <c r="P267" s="218"/>
      <c r="Q267" s="269"/>
      <c r="R267" s="215" t="str">
        <f ca="1">IF(ISERROR($V267),"",OFFSET('Smelter Look-up'!$C$4,$V267-4,0)&amp;"")</f>
        <v>Unecha Refractory metals plant</v>
      </c>
      <c r="S267" s="222" t="str">
        <f t="shared" ca="1" si="39"/>
        <v>RU</v>
      </c>
      <c r="T267" s="222" t="str">
        <f ca="1">IF(B267="","",IF(ISERROR(MATCH($J267,SorP!$B$1:$B$6230,0)),"",INDIRECT("'SorP'!$A$"&amp;MATCH($J267,SorP!$B$1:$B$6230,0))))</f>
        <v>RU-BRY</v>
      </c>
      <c r="U267" s="238"/>
      <c r="V267" s="270">
        <f>IF(C267="",NA(),MATCH($B267&amp;$C267,'Smelter Look-up'!$J:$J,0))</f>
        <v>597</v>
      </c>
      <c r="W267" s="271"/>
      <c r="X267" s="271">
        <f t="shared" si="40"/>
        <v>0</v>
      </c>
      <c r="Y267" s="271"/>
      <c r="Z267" s="271"/>
      <c r="AB267" s="273" t="str">
        <f t="shared" si="41"/>
        <v>TungstenUnecha Refractory metals plant</v>
      </c>
    </row>
    <row r="268" spans="1:28" s="272" customFormat="1" ht="38.25">
      <c r="A268" s="214" t="s">
        <v>2565</v>
      </c>
      <c r="B268" s="215" t="s">
        <v>1131</v>
      </c>
      <c r="C268" s="219" t="s">
        <v>2564</v>
      </c>
      <c r="D268" s="278"/>
      <c r="E268" s="215" t="s">
        <v>1096</v>
      </c>
      <c r="F268" s="215" t="s">
        <v>2565</v>
      </c>
      <c r="G268" s="215" t="s">
        <v>13459</v>
      </c>
      <c r="H268" s="216" t="s">
        <v>15862</v>
      </c>
      <c r="I268" s="217" t="s">
        <v>2577</v>
      </c>
      <c r="J268" s="217" t="s">
        <v>1683</v>
      </c>
      <c r="K268" s="268" t="s">
        <v>15863</v>
      </c>
      <c r="L268" s="268" t="s">
        <v>15864</v>
      </c>
      <c r="M268" s="268"/>
      <c r="N268" s="268"/>
      <c r="O268" s="268" t="s">
        <v>15865</v>
      </c>
      <c r="P268" s="218"/>
      <c r="Q268" s="269"/>
      <c r="R268" s="215" t="str">
        <f ca="1">IF(ISERROR($V268),"",OFFSET('Smelter Look-up'!$C$4,$V268-4,0)&amp;"")</f>
        <v>Super Ligas</v>
      </c>
      <c r="S268" s="222" t="str">
        <f t="shared" ca="1" si="39"/>
        <v>BR</v>
      </c>
      <c r="T268" s="222" t="str">
        <f ca="1">IF(B268="","",IF(ISERROR(MATCH($J268,SorP!$B$1:$B$6230,0)),"",INDIRECT("'SorP'!$A$"&amp;MATCH($J268,SorP!$B$1:$B$6230,0))))</f>
        <v>BR-SP</v>
      </c>
      <c r="U268" s="238"/>
      <c r="V268" s="270">
        <f>IF(C268="",NA(),MATCH($B268&amp;$C268,'Smelter Look-up'!$J:$J,0))</f>
        <v>500</v>
      </c>
      <c r="W268" s="271"/>
      <c r="X268" s="271">
        <f t="shared" si="40"/>
        <v>0</v>
      </c>
      <c r="Y268" s="271"/>
      <c r="Z268" s="271"/>
      <c r="AB268" s="273" t="str">
        <f t="shared" si="41"/>
        <v>TinSuper Ligas</v>
      </c>
    </row>
    <row r="269" spans="1:28" s="272" customFormat="1" ht="25.5">
      <c r="A269" s="214" t="s">
        <v>2278</v>
      </c>
      <c r="B269" s="215" t="s">
        <v>1130</v>
      </c>
      <c r="C269" s="219" t="s">
        <v>2277</v>
      </c>
      <c r="D269" s="278"/>
      <c r="E269" s="215" t="s">
        <v>1104</v>
      </c>
      <c r="F269" s="215" t="s">
        <v>2278</v>
      </c>
      <c r="G269" s="215" t="s">
        <v>13459</v>
      </c>
      <c r="H269" s="216">
        <v>0</v>
      </c>
      <c r="I269" s="217" t="s">
        <v>2279</v>
      </c>
      <c r="J269" s="217" t="s">
        <v>4932</v>
      </c>
      <c r="K269" s="268"/>
      <c r="L269" s="268"/>
      <c r="M269" s="268"/>
      <c r="N269" s="268"/>
      <c r="O269" s="268" t="s">
        <v>15670</v>
      </c>
      <c r="P269" s="218"/>
      <c r="Q269" s="269"/>
      <c r="R269" s="215" t="str">
        <f ca="1">IF(ISERROR($V269),"",OFFSET('Smelter Look-up'!$C$4,$V269-4,0)&amp;"")</f>
        <v>SAAMP</v>
      </c>
      <c r="S269" s="222" t="str">
        <f t="shared" ca="1" si="39"/>
        <v>FR</v>
      </c>
      <c r="T269" s="222" t="str">
        <f ca="1">IF(B269="","",IF(ISERROR(MATCH($J269,SorP!$B$1:$B$6230,0)),"",INDIRECT("'SorP'!$A$"&amp;MATCH($J269,SorP!$B$1:$B$6230,0))))</f>
        <v>FR-IDF</v>
      </c>
      <c r="U269" s="238"/>
      <c r="V269" s="270">
        <f>IF(C269="",NA(),MATCH($B269&amp;$C269,'Smelter Look-up'!$J:$J,0))</f>
        <v>216</v>
      </c>
      <c r="W269" s="271"/>
      <c r="X269" s="271">
        <f t="shared" si="40"/>
        <v>0</v>
      </c>
      <c r="Y269" s="271"/>
      <c r="Z269" s="271"/>
      <c r="AB269" s="273" t="str">
        <f t="shared" si="41"/>
        <v>GoldSAAMP</v>
      </c>
    </row>
    <row r="270" spans="1:28" s="272" customFormat="1" ht="38.25">
      <c r="A270" s="214" t="s">
        <v>2471</v>
      </c>
      <c r="B270" s="215" t="s">
        <v>1130</v>
      </c>
      <c r="C270" s="219" t="s">
        <v>2470</v>
      </c>
      <c r="D270" s="278"/>
      <c r="E270" s="215" t="s">
        <v>1091</v>
      </c>
      <c r="F270" s="215" t="s">
        <v>2471</v>
      </c>
      <c r="G270" s="215" t="s">
        <v>13459</v>
      </c>
      <c r="H270" s="216">
        <v>0</v>
      </c>
      <c r="I270" s="217" t="s">
        <v>2481</v>
      </c>
      <c r="J270" s="217" t="s">
        <v>2481</v>
      </c>
      <c r="K270" s="268"/>
      <c r="L270" s="268"/>
      <c r="M270" s="268"/>
      <c r="N270" s="268"/>
      <c r="O270" s="215" t="s">
        <v>1091</v>
      </c>
      <c r="P270" s="218"/>
      <c r="Q270" s="269"/>
      <c r="R270" s="215" t="str">
        <f ca="1">IF(ISERROR($V270),"",OFFSET('Smelter Look-up'!$C$4,$V270-4,0)&amp;"")</f>
        <v>L'Orfebre S.A.</v>
      </c>
      <c r="S270" s="222" t="str">
        <f t="shared" ca="1" si="39"/>
        <v>AD</v>
      </c>
      <c r="T270" s="222" t="str">
        <f ca="1">IF(B270="","",IF(ISERROR(MATCH($J270,SorP!$B$1:$B$6230,0)),"",INDIRECT("'SorP'!$A$"&amp;MATCH($J270,SorP!$B$1:$B$6230,0))))</f>
        <v>AD-07</v>
      </c>
      <c r="U270" s="238"/>
      <c r="V270" s="270">
        <f>IF(C270="",NA(),MATCH($B270&amp;$C270,'Smelter Look-up'!$J:$J,0))</f>
        <v>152</v>
      </c>
      <c r="W270" s="271"/>
      <c r="X270" s="271">
        <f t="shared" si="40"/>
        <v>0</v>
      </c>
      <c r="Y270" s="271"/>
      <c r="Z270" s="271"/>
      <c r="AB270" s="273" t="str">
        <f t="shared" si="41"/>
        <v>GoldL'Orfebre S.A.</v>
      </c>
    </row>
    <row r="271" spans="1:28" s="272" customFormat="1" ht="25.5">
      <c r="A271" s="214" t="s">
        <v>14006</v>
      </c>
      <c r="B271" s="215" t="s">
        <v>1130</v>
      </c>
      <c r="C271" s="219" t="s">
        <v>14005</v>
      </c>
      <c r="D271" s="278"/>
      <c r="E271" s="215" t="s">
        <v>1107</v>
      </c>
      <c r="F271" s="215" t="s">
        <v>14006</v>
      </c>
      <c r="G271" s="215" t="s">
        <v>13459</v>
      </c>
      <c r="H271" s="216">
        <v>0</v>
      </c>
      <c r="I271" s="217" t="s">
        <v>14053</v>
      </c>
      <c r="J271" s="217" t="s">
        <v>6520</v>
      </c>
      <c r="K271" s="268"/>
      <c r="L271" s="268"/>
      <c r="M271" s="268"/>
      <c r="N271" s="268"/>
      <c r="O271" s="215" t="s">
        <v>1107</v>
      </c>
      <c r="P271" s="218"/>
      <c r="Q271" s="269"/>
      <c r="R271" s="215" t="str">
        <f ca="1">IF(ISERROR($V271),"",OFFSET('Smelter Look-up'!$C$4,$V271-4,0)&amp;"")</f>
        <v>8853 S.p.A.</v>
      </c>
      <c r="S271" s="222" t="str">
        <f t="shared" ca="1" si="39"/>
        <v>IT</v>
      </c>
      <c r="T271" s="222" t="str">
        <f ca="1">IF(B271="","",IF(ISERROR(MATCH($J271,SorP!$B$1:$B$6230,0)),"",INDIRECT("'SorP'!$A$"&amp;MATCH($J271,SorP!$B$1:$B$6230,0))))</f>
        <v>IT-25</v>
      </c>
      <c r="U271" s="238"/>
      <c r="V271" s="270">
        <f>IF(C271="",NA(),MATCH($B271&amp;$C271,'Smelter Look-up'!$J:$J,0))</f>
        <v>5</v>
      </c>
      <c r="W271" s="271"/>
      <c r="X271" s="271">
        <f t="shared" si="40"/>
        <v>0</v>
      </c>
      <c r="Y271" s="271"/>
      <c r="Z271" s="271"/>
      <c r="AB271" s="273" t="str">
        <f t="shared" si="41"/>
        <v>Gold8853 S.p.A.</v>
      </c>
    </row>
    <row r="272" spans="1:28" s="272" customFormat="1" ht="25.5">
      <c r="A272" s="214" t="s">
        <v>2535</v>
      </c>
      <c r="B272" s="215" t="s">
        <v>1130</v>
      </c>
      <c r="C272" s="219" t="s">
        <v>2534</v>
      </c>
      <c r="D272" s="278"/>
      <c r="E272" s="215" t="s">
        <v>1107</v>
      </c>
      <c r="F272" s="215" t="s">
        <v>2535</v>
      </c>
      <c r="G272" s="215" t="s">
        <v>13459</v>
      </c>
      <c r="H272" s="216">
        <v>0</v>
      </c>
      <c r="I272" s="217" t="s">
        <v>1576</v>
      </c>
      <c r="J272" s="217" t="s">
        <v>6576</v>
      </c>
      <c r="K272" s="268"/>
      <c r="L272" s="268"/>
      <c r="M272" s="268"/>
      <c r="N272" s="268"/>
      <c r="O272" s="215" t="s">
        <v>1107</v>
      </c>
      <c r="P272" s="218"/>
      <c r="Q272" s="269"/>
      <c r="R272" s="215" t="str">
        <f ca="1">IF(ISERROR($V272),"",OFFSET('Smelter Look-up'!$C$4,$V272-4,0)&amp;"")</f>
        <v>Italpreziosi</v>
      </c>
      <c r="S272" s="222" t="str">
        <f t="shared" ca="1" si="39"/>
        <v>IT</v>
      </c>
      <c r="T272" s="222" t="str">
        <f ca="1">IF(B272="","",IF(ISERROR(MATCH($J272,SorP!$B$1:$B$6230,0)),"",INDIRECT("'SorP'!$A$"&amp;MATCH($J272,SorP!$B$1:$B$6230,0))))</f>
        <v>IT-52</v>
      </c>
      <c r="U272" s="238"/>
      <c r="V272" s="270">
        <f>IF(C272="",NA(),MATCH($B272&amp;$C272,'Smelter Look-up'!$J:$J,0))</f>
        <v>116</v>
      </c>
      <c r="W272" s="271"/>
      <c r="X272" s="271">
        <f t="shared" si="40"/>
        <v>0</v>
      </c>
      <c r="Y272" s="271"/>
      <c r="Z272" s="271"/>
      <c r="AB272" s="273" t="str">
        <f t="shared" si="41"/>
        <v>GoldItalpreziosi</v>
      </c>
    </row>
    <row r="273" spans="1:28" s="272" customFormat="1" ht="51">
      <c r="A273" s="214" t="s">
        <v>1830</v>
      </c>
      <c r="B273" s="215" t="s">
        <v>1131</v>
      </c>
      <c r="C273" s="219" t="s">
        <v>13149</v>
      </c>
      <c r="D273" s="278"/>
      <c r="E273" s="215" t="s">
        <v>1095</v>
      </c>
      <c r="F273" s="215" t="s">
        <v>1830</v>
      </c>
      <c r="G273" s="215" t="s">
        <v>13459</v>
      </c>
      <c r="H273" s="216">
        <v>0</v>
      </c>
      <c r="I273" s="217" t="s">
        <v>1831</v>
      </c>
      <c r="J273" s="217" t="s">
        <v>3190</v>
      </c>
      <c r="K273" s="268"/>
      <c r="L273" s="268"/>
      <c r="M273" s="268"/>
      <c r="N273" s="268"/>
      <c r="O273" s="215" t="s">
        <v>1095</v>
      </c>
      <c r="P273" s="218"/>
      <c r="Q273" s="269"/>
      <c r="R273" s="215" t="str">
        <f ca="1">IF(ISERROR($V273),"",OFFSET('Smelter Look-up'!$C$4,$V273-4,0)&amp;"")</f>
        <v>Metallo Belgium N.V.</v>
      </c>
      <c r="S273" s="222" t="str">
        <f t="shared" ca="1" si="39"/>
        <v>BE</v>
      </c>
      <c r="T273" s="222" t="str">
        <f ca="1">IF(B273="","",IF(ISERROR(MATCH($J273,SorP!$B$1:$B$6230,0)),"",INDIRECT("'SorP'!$A$"&amp;MATCH($J273,SorP!$B$1:$B$6230,0))))</f>
        <v>BE-VAN</v>
      </c>
      <c r="U273" s="238"/>
      <c r="V273" s="270">
        <f>IF(C273="",NA(),MATCH($B273&amp;$C273,'Smelter Look-up'!$J:$J,0))</f>
        <v>454</v>
      </c>
      <c r="W273" s="271"/>
      <c r="X273" s="271">
        <f t="shared" si="40"/>
        <v>0</v>
      </c>
      <c r="Y273" s="271"/>
      <c r="Z273" s="271"/>
      <c r="AB273" s="273" t="str">
        <f t="shared" si="41"/>
        <v>TinMetallo Belgium N.V.</v>
      </c>
    </row>
    <row r="274" spans="1:28" s="272" customFormat="1" ht="38.25">
      <c r="A274" s="214" t="s">
        <v>1832</v>
      </c>
      <c r="B274" s="215" t="s">
        <v>1131</v>
      </c>
      <c r="C274" s="219" t="s">
        <v>13150</v>
      </c>
      <c r="D274" s="278"/>
      <c r="E274" s="215" t="s">
        <v>1102</v>
      </c>
      <c r="F274" s="215" t="s">
        <v>1832</v>
      </c>
      <c r="G274" s="215" t="s">
        <v>13459</v>
      </c>
      <c r="H274" s="216">
        <v>0</v>
      </c>
      <c r="I274" s="217" t="s">
        <v>1833</v>
      </c>
      <c r="J274" s="217" t="s">
        <v>12624</v>
      </c>
      <c r="K274" s="268"/>
      <c r="L274" s="268"/>
      <c r="M274" s="268"/>
      <c r="N274" s="268"/>
      <c r="O274" s="268" t="s">
        <v>15667</v>
      </c>
      <c r="P274" s="218"/>
      <c r="Q274" s="269"/>
      <c r="R274" s="215" t="str">
        <f ca="1">IF(ISERROR($V274),"",OFFSET('Smelter Look-up'!$C$4,$V274-4,0)&amp;"")</f>
        <v>Metallo Spain S.L.U.</v>
      </c>
      <c r="S274" s="222" t="str">
        <f t="shared" ca="1" si="39"/>
        <v>ES</v>
      </c>
      <c r="T274" s="222" t="str">
        <f ca="1">IF(B274="","",IF(ISERROR(MATCH($J274,SorP!$B$1:$B$6230,0)),"",INDIRECT("'SorP'!$A$"&amp;MATCH($J274,SorP!$B$1:$B$6230,0))))</f>
        <v>ES-BI</v>
      </c>
      <c r="U274" s="238"/>
      <c r="V274" s="270">
        <f>IF(C274="",NA(),MATCH($B274&amp;$C274,'Smelter Look-up'!$J:$J,0))</f>
        <v>455</v>
      </c>
      <c r="W274" s="271"/>
      <c r="X274" s="271">
        <f t="shared" si="40"/>
        <v>0</v>
      </c>
      <c r="Y274" s="271"/>
      <c r="Z274" s="271"/>
      <c r="AB274" s="273" t="str">
        <f t="shared" si="41"/>
        <v>TinMetallo Spain S.L.U.</v>
      </c>
    </row>
    <row r="275" spans="1:28" s="272" customFormat="1" ht="51">
      <c r="A275" s="214" t="s">
        <v>15999</v>
      </c>
      <c r="B275" s="215" t="s">
        <v>1131</v>
      </c>
      <c r="C275" s="219" t="s">
        <v>16000</v>
      </c>
      <c r="D275" s="278"/>
      <c r="E275" s="215" t="s">
        <v>1105</v>
      </c>
      <c r="F275" s="215" t="s">
        <v>15999</v>
      </c>
      <c r="G275" s="215" t="s">
        <v>13459</v>
      </c>
      <c r="H275" s="216">
        <v>0</v>
      </c>
      <c r="I275" s="217" t="s">
        <v>16001</v>
      </c>
      <c r="J275" s="217" t="s">
        <v>13066</v>
      </c>
      <c r="K275" s="268"/>
      <c r="L275" s="268"/>
      <c r="M275" s="268"/>
      <c r="N275" s="268"/>
      <c r="O275" s="268" t="s">
        <v>15655</v>
      </c>
      <c r="P275" s="218"/>
      <c r="Q275" s="269"/>
      <c r="R275" s="215" t="str">
        <f ca="1">IF(ISERROR($V275),"",OFFSET('Smelter Look-up'!$C$4,$V275-4,0)&amp;"")</f>
        <v/>
      </c>
      <c r="S275" s="222" t="str">
        <f t="shared" ca="1" si="39"/>
        <v>ID</v>
      </c>
      <c r="T275" s="222" t="str">
        <f ca="1">IF(B275="","",IF(ISERROR(MATCH($J275,SorP!$B$1:$B$6230,0)),"",INDIRECT("'SorP'!$A$"&amp;MATCH($J275,SorP!$B$1:$B$6230,0))))</f>
        <v>ID-BB</v>
      </c>
      <c r="U275" s="238"/>
      <c r="V275" s="270" t="e">
        <f>IF(C275="",NA(),MATCH($B275&amp;$C275,'Smelter Look-up'!$J:$J,0))</f>
        <v>#N/A</v>
      </c>
      <c r="W275" s="271"/>
      <c r="X275" s="271">
        <f t="shared" si="40"/>
        <v>0</v>
      </c>
      <c r="Y275" s="271"/>
      <c r="Z275" s="271"/>
      <c r="AB275" s="273" t="str">
        <f t="shared" si="41"/>
        <v>TinPT Bangka Prima Tin</v>
      </c>
    </row>
    <row r="276" spans="1:28" s="272" customFormat="1" ht="63.75">
      <c r="A276" s="214" t="s">
        <v>2222</v>
      </c>
      <c r="B276" s="215" t="s">
        <v>1130</v>
      </c>
      <c r="C276" s="219" t="s">
        <v>2219</v>
      </c>
      <c r="D276" s="278"/>
      <c r="E276" s="215" t="s">
        <v>1101</v>
      </c>
      <c r="F276" s="215" t="s">
        <v>2222</v>
      </c>
      <c r="G276" s="215" t="s">
        <v>13459</v>
      </c>
      <c r="H276" s="216">
        <v>0</v>
      </c>
      <c r="I276" s="217" t="s">
        <v>1784</v>
      </c>
      <c r="J276" s="217" t="s">
        <v>4271</v>
      </c>
      <c r="K276" s="268"/>
      <c r="L276" s="268"/>
      <c r="M276" s="268"/>
      <c r="N276" s="268"/>
      <c r="O276" s="215" t="s">
        <v>1101</v>
      </c>
      <c r="P276" s="218"/>
      <c r="Q276" s="269"/>
      <c r="R276" s="215" t="str">
        <f ca="1">IF(ISERROR($V276),"",OFFSET('Smelter Look-up'!$C$4,$V276-4,0)&amp;"")</f>
        <v>SAXONIA Edelmetalle GmbH</v>
      </c>
      <c r="S276" s="222" t="str">
        <f t="shared" ca="1" si="39"/>
        <v>DE</v>
      </c>
      <c r="T276" s="222" t="str">
        <f ca="1">IF(B276="","",IF(ISERROR(MATCH($J276,SorP!$B$1:$B$6230,0)),"",INDIRECT("'SorP'!$A$"&amp;MATCH($J276,SorP!$B$1:$B$6230,0))))</f>
        <v>DE-SN</v>
      </c>
      <c r="U276" s="238"/>
      <c r="V276" s="270">
        <f>IF(C276="",NA(),MATCH($B276&amp;$C276,'Smelter Look-up'!$J:$J,0))</f>
        <v>226</v>
      </c>
      <c r="W276" s="271"/>
      <c r="X276" s="271">
        <f t="shared" si="40"/>
        <v>0</v>
      </c>
      <c r="Y276" s="271"/>
      <c r="Z276" s="271"/>
      <c r="AB276" s="273" t="str">
        <f t="shared" si="41"/>
        <v>GoldSAXONIA Edelmetalle GmbH</v>
      </c>
    </row>
    <row r="277" spans="1:28" s="272" customFormat="1" ht="63.75">
      <c r="A277" s="214" t="s">
        <v>2223</v>
      </c>
      <c r="B277" s="215" t="s">
        <v>1130</v>
      </c>
      <c r="C277" s="219" t="s">
        <v>2220</v>
      </c>
      <c r="D277" s="278"/>
      <c r="E277" s="215" t="s">
        <v>1101</v>
      </c>
      <c r="F277" s="215" t="s">
        <v>2223</v>
      </c>
      <c r="G277" s="215" t="s">
        <v>13459</v>
      </c>
      <c r="H277" s="216">
        <v>0</v>
      </c>
      <c r="I277" s="217" t="s">
        <v>1549</v>
      </c>
      <c r="J277" s="217" t="s">
        <v>1550</v>
      </c>
      <c r="K277" s="268"/>
      <c r="L277" s="268"/>
      <c r="M277" s="268"/>
      <c r="N277" s="268"/>
      <c r="O277" s="268" t="s">
        <v>15645</v>
      </c>
      <c r="P277" s="218"/>
      <c r="Q277" s="269"/>
      <c r="R277" s="215" t="str">
        <f ca="1">IF(ISERROR($V277),"",OFFSET('Smelter Look-up'!$C$4,$V277-4,0)&amp;"")</f>
        <v>WIELAND Edelmetalle GmbH</v>
      </c>
      <c r="S277" s="222" t="str">
        <f t="shared" ca="1" si="39"/>
        <v>DE</v>
      </c>
      <c r="T277" s="222" t="str">
        <f ca="1">IF(B277="","",IF(ISERROR(MATCH($J277,SorP!$B$1:$B$6230,0)),"",INDIRECT("'SorP'!$A$"&amp;MATCH($J277,SorP!$B$1:$B$6230,0))))</f>
        <v>DE-BW</v>
      </c>
      <c r="U277" s="238"/>
      <c r="V277" s="270">
        <f>IF(C277="",NA(),MATCH($B277&amp;$C277,'Smelter Look-up'!$J:$J,0))</f>
        <v>292</v>
      </c>
      <c r="W277" s="271"/>
      <c r="X277" s="271">
        <f t="shared" si="40"/>
        <v>0</v>
      </c>
      <c r="Y277" s="271"/>
      <c r="Z277" s="271"/>
      <c r="AB277" s="273" t="str">
        <f t="shared" si="41"/>
        <v>GoldWIELAND Edelmetalle GmbH</v>
      </c>
    </row>
    <row r="278" spans="1:28" s="272" customFormat="1" ht="127.5">
      <c r="A278" s="214" t="s">
        <v>2224</v>
      </c>
      <c r="B278" s="215" t="s">
        <v>1130</v>
      </c>
      <c r="C278" s="219" t="s">
        <v>12647</v>
      </c>
      <c r="D278" s="278"/>
      <c r="E278" s="215" t="s">
        <v>1094</v>
      </c>
      <c r="F278" s="215" t="s">
        <v>2224</v>
      </c>
      <c r="G278" s="215" t="s">
        <v>13459</v>
      </c>
      <c r="H278" s="216">
        <v>0</v>
      </c>
      <c r="I278" s="217" t="s">
        <v>2225</v>
      </c>
      <c r="J278" s="217" t="s">
        <v>2841</v>
      </c>
      <c r="K278" s="268"/>
      <c r="L278" s="268"/>
      <c r="M278" s="268"/>
      <c r="N278" s="268"/>
      <c r="O278" s="268" t="s">
        <v>15669</v>
      </c>
      <c r="P278" s="218"/>
      <c r="Q278" s="269"/>
      <c r="R278" s="215" t="str">
        <f ca="1">IF(ISERROR($V278),"",OFFSET('Smelter Look-up'!$C$4,$V278-4,0)&amp;"")</f>
        <v>Ogussa Osterreichische Gold- und Silber-Scheideanstalt GmbH</v>
      </c>
      <c r="S278" s="222" t="str">
        <f t="shared" ca="1" si="39"/>
        <v>AT</v>
      </c>
      <c r="T278" s="222" t="str">
        <f ca="1">IF(B278="","",IF(ISERROR(MATCH($J278,SorP!$B$1:$B$6230,0)),"",INDIRECT("'SorP'!$A$"&amp;MATCH($J278,SorP!$B$1:$B$6230,0))))</f>
        <v>AT-9</v>
      </c>
      <c r="U278" s="238"/>
      <c r="V278" s="270">
        <f>IF(C278="",NA(),MATCH($B278&amp;$C278,'Smelter Look-up'!$J:$J,0))</f>
        <v>191</v>
      </c>
      <c r="W278" s="271"/>
      <c r="X278" s="271">
        <f t="shared" si="40"/>
        <v>0</v>
      </c>
      <c r="Y278" s="271"/>
      <c r="Z278" s="271"/>
      <c r="AB278" s="273" t="str">
        <f t="shared" si="41"/>
        <v>GoldOgussa Osterreichische Gold- und Silber-Scheideanstalt GmbH</v>
      </c>
    </row>
    <row r="279" spans="1:28" s="272" customFormat="1" ht="51">
      <c r="A279" s="214" t="s">
        <v>16002</v>
      </c>
      <c r="B279" s="215" t="s">
        <v>1131</v>
      </c>
      <c r="C279" s="219" t="s">
        <v>16003</v>
      </c>
      <c r="D279" s="278"/>
      <c r="E279" s="215" t="s">
        <v>1105</v>
      </c>
      <c r="F279" s="215" t="s">
        <v>16002</v>
      </c>
      <c r="G279" s="215" t="s">
        <v>13459</v>
      </c>
      <c r="H279" s="216">
        <v>0</v>
      </c>
      <c r="I279" s="217" t="s">
        <v>16004</v>
      </c>
      <c r="J279" s="217" t="s">
        <v>13066</v>
      </c>
      <c r="K279" s="268"/>
      <c r="L279" s="268"/>
      <c r="M279" s="268"/>
      <c r="N279" s="268"/>
      <c r="O279" s="268" t="s">
        <v>15655</v>
      </c>
      <c r="P279" s="218"/>
      <c r="Q279" s="269"/>
      <c r="R279" s="215" t="str">
        <f ca="1">IF(ISERROR($V279),"",OFFSET('Smelter Look-up'!$C$4,$V279-4,0)&amp;"")</f>
        <v/>
      </c>
      <c r="S279" s="222" t="str">
        <f t="shared" ca="1" si="39"/>
        <v>ID</v>
      </c>
      <c r="T279" s="222" t="str">
        <f ca="1">IF(B279="","",IF(ISERROR(MATCH($J279,SorP!$B$1:$B$6230,0)),"",INDIRECT("'SorP'!$A$"&amp;MATCH($J279,SorP!$B$1:$B$6230,0))))</f>
        <v>ID-BB</v>
      </c>
      <c r="U279" s="238"/>
      <c r="V279" s="270" t="e">
        <f>IF(C279="",NA(),MATCH($B279&amp;$C279,'Smelter Look-up'!$J:$J,0))</f>
        <v>#N/A</v>
      </c>
      <c r="W279" s="271"/>
      <c r="X279" s="271">
        <f t="shared" si="40"/>
        <v>0</v>
      </c>
      <c r="Y279" s="271"/>
      <c r="Z279" s="271"/>
      <c r="AB279" s="273" t="str">
        <f t="shared" si="41"/>
        <v>TinPT Sukses Inti Makmur</v>
      </c>
    </row>
    <row r="280" spans="1:28" s="272" customFormat="1" ht="102">
      <c r="A280" s="214" t="s">
        <v>2292</v>
      </c>
      <c r="B280" s="215" t="s">
        <v>1133</v>
      </c>
      <c r="C280" s="219" t="s">
        <v>2371</v>
      </c>
      <c r="D280" s="278"/>
      <c r="E280" s="215" t="s">
        <v>881</v>
      </c>
      <c r="F280" s="215" t="s">
        <v>2292</v>
      </c>
      <c r="G280" s="215" t="s">
        <v>13459</v>
      </c>
      <c r="H280" s="216">
        <v>0</v>
      </c>
      <c r="I280" s="217" t="s">
        <v>2293</v>
      </c>
      <c r="J280" s="217" t="s">
        <v>2294</v>
      </c>
      <c r="K280" s="268"/>
      <c r="L280" s="268"/>
      <c r="M280" s="268"/>
      <c r="N280" s="268"/>
      <c r="O280" s="215" t="s">
        <v>881</v>
      </c>
      <c r="P280" s="218"/>
      <c r="Q280" s="269"/>
      <c r="R280" s="215" t="str">
        <f ca="1">IF(ISERROR($V280),"",OFFSET('Smelter Look-up'!$C$4,$V280-4,0)&amp;"")</f>
        <v>Philippine Chuangxin Industrial Co., Inc.</v>
      </c>
      <c r="S280" s="222" t="str">
        <f t="shared" ca="1" si="39"/>
        <v>PH</v>
      </c>
      <c r="T280" s="222" t="str">
        <f ca="1">IF(B280="","",IF(ISERROR(MATCH($J280,SorP!$B$1:$B$6230,0)),"",INDIRECT("'SorP'!$A$"&amp;MATCH($J280,SorP!$B$1:$B$6230,0))))</f>
        <v>PH-BUL</v>
      </c>
      <c r="U280" s="238"/>
      <c r="V280" s="270">
        <f>IF(C280="",NA(),MATCH($B280&amp;$C280,'Smelter Look-up'!$J:$J,0))</f>
        <v>595</v>
      </c>
      <c r="W280" s="271"/>
      <c r="X280" s="271">
        <f t="shared" si="40"/>
        <v>0</v>
      </c>
      <c r="Y280" s="271"/>
      <c r="Z280" s="271"/>
      <c r="AB280" s="273" t="str">
        <f t="shared" si="41"/>
        <v>TungstenPhilippine Chuangxin Industrial Co., Inc.</v>
      </c>
    </row>
    <row r="281" spans="1:28" s="272" customFormat="1" ht="140.25">
      <c r="A281" s="214" t="s">
        <v>2298</v>
      </c>
      <c r="B281" s="215" t="s">
        <v>1133</v>
      </c>
      <c r="C281" s="219" t="s">
        <v>2297</v>
      </c>
      <c r="D281" s="278"/>
      <c r="E281" s="215" t="s">
        <v>1100</v>
      </c>
      <c r="F281" s="215" t="s">
        <v>2298</v>
      </c>
      <c r="G281" s="215" t="s">
        <v>13459</v>
      </c>
      <c r="H281" s="216">
        <v>0</v>
      </c>
      <c r="I281" s="217" t="s">
        <v>1787</v>
      </c>
      <c r="J281" s="217" t="s">
        <v>13842</v>
      </c>
      <c r="K281" s="268"/>
      <c r="L281" s="268"/>
      <c r="M281" s="268"/>
      <c r="N281" s="268"/>
      <c r="O281" s="215" t="s">
        <v>1100</v>
      </c>
      <c r="P281" s="218"/>
      <c r="Q281" s="269"/>
      <c r="R281" s="215" t="str">
        <f ca="1">IF(ISERROR($V281),"",OFFSET('Smelter Look-up'!$C$4,$V281-4,0)&amp;"")</f>
        <v>Xinfeng Huarui Tungsten &amp; Molybdenum New Material Co., Ltd.</v>
      </c>
      <c r="S281" s="222" t="str">
        <f t="shared" ca="1" si="39"/>
        <v>CN</v>
      </c>
      <c r="T281" s="222" t="str">
        <f ca="1">IF(B281="","",IF(ISERROR(MATCH($J281,SorP!$B$1:$B$6230,0)),"",INDIRECT("'SorP'!$A$"&amp;MATCH($J281,SorP!$B$1:$B$6230,0))))</f>
        <v>CN-JX</v>
      </c>
      <c r="U281" s="238"/>
      <c r="V281" s="270">
        <f>IF(C281="",NA(),MATCH($B281&amp;$C281,'Smelter Look-up'!$J:$J,0))</f>
        <v>606</v>
      </c>
      <c r="W281" s="271"/>
      <c r="X281" s="271">
        <f t="shared" si="40"/>
        <v>0</v>
      </c>
      <c r="Y281" s="271"/>
      <c r="Z281" s="271"/>
      <c r="AB281" s="273" t="str">
        <f t="shared" si="41"/>
        <v>TungstenXinfeng Huarui Tungsten &amp; Molybdenum New Material Co., Ltd.</v>
      </c>
    </row>
    <row r="282" spans="1:28" s="272" customFormat="1" ht="51">
      <c r="A282" s="214" t="s">
        <v>2286</v>
      </c>
      <c r="B282" s="215" t="s">
        <v>1133</v>
      </c>
      <c r="C282" s="219" t="s">
        <v>2285</v>
      </c>
      <c r="D282" s="278"/>
      <c r="E282" s="215" t="s">
        <v>1096</v>
      </c>
      <c r="F282" s="215" t="s">
        <v>2286</v>
      </c>
      <c r="G282" s="215" t="s">
        <v>13459</v>
      </c>
      <c r="H282" s="216">
        <v>0</v>
      </c>
      <c r="I282" s="217" t="s">
        <v>2287</v>
      </c>
      <c r="J282" s="217" t="s">
        <v>1683</v>
      </c>
      <c r="K282" s="268"/>
      <c r="L282" s="268"/>
      <c r="M282" s="268"/>
      <c r="N282" s="268"/>
      <c r="O282" s="215" t="s">
        <v>1096</v>
      </c>
      <c r="P282" s="218"/>
      <c r="Q282" s="269"/>
      <c r="R282" s="215" t="str">
        <f ca="1">IF(ISERROR($V282),"",OFFSET('Smelter Look-up'!$C$4,$V282-4,0)&amp;"")</f>
        <v>ACL Metais Eireli</v>
      </c>
      <c r="S282" s="222" t="str">
        <f t="shared" ca="1" si="39"/>
        <v>BR</v>
      </c>
      <c r="T282" s="222" t="str">
        <f ca="1">IF(B282="","",IF(ISERROR(MATCH($J282,SorP!$B$1:$B$6230,0)),"",INDIRECT("'SorP'!$A$"&amp;MATCH($J282,SorP!$B$1:$B$6230,0))))</f>
        <v>BR-SP</v>
      </c>
      <c r="U282" s="238"/>
      <c r="V282" s="270">
        <f>IF(C282="",NA(),MATCH($B282&amp;$C282,'Smelter Look-up'!$J:$J,0))</f>
        <v>535</v>
      </c>
      <c r="W282" s="271"/>
      <c r="X282" s="271">
        <f t="shared" si="40"/>
        <v>0</v>
      </c>
      <c r="Y282" s="271"/>
      <c r="Z282" s="271"/>
      <c r="AB282" s="273" t="str">
        <f t="shared" si="41"/>
        <v>TungstenACL Metais Eireli</v>
      </c>
    </row>
    <row r="283" spans="1:28" s="272" customFormat="1" ht="89.25">
      <c r="A283" s="214" t="s">
        <v>14034</v>
      </c>
      <c r="B283" s="215" t="s">
        <v>1131</v>
      </c>
      <c r="C283" s="219" t="s">
        <v>14033</v>
      </c>
      <c r="D283" s="278"/>
      <c r="E283" s="215" t="s">
        <v>892</v>
      </c>
      <c r="F283" s="215" t="s">
        <v>14034</v>
      </c>
      <c r="G283" s="215" t="s">
        <v>13459</v>
      </c>
      <c r="H283" s="216">
        <v>0</v>
      </c>
      <c r="I283" s="217" t="s">
        <v>14060</v>
      </c>
      <c r="J283" s="217" t="s">
        <v>12344</v>
      </c>
      <c r="K283" s="268"/>
      <c r="L283" s="268"/>
      <c r="M283" s="268"/>
      <c r="N283" s="268"/>
      <c r="O283" s="215" t="s">
        <v>892</v>
      </c>
      <c r="P283" s="218"/>
      <c r="Q283" s="269"/>
      <c r="R283" s="215" t="str">
        <f ca="1">IF(ISERROR($V283),"",OFFSET('Smelter Look-up'!$C$4,$V283-4,0)&amp;"")</f>
        <v>Thai Nguyen Mining and Metallurgy Co., Ltd.</v>
      </c>
      <c r="S283" s="222" t="str">
        <f t="shared" ca="1" si="39"/>
        <v>VN</v>
      </c>
      <c r="T283" s="222" t="str">
        <f ca="1">IF(B283="","",IF(ISERROR(MATCH($J283,SorP!$B$1:$B$6230,0)),"",INDIRECT("'SorP'!$A$"&amp;MATCH($J283,SorP!$B$1:$B$6230,0))))</f>
        <v>VN-69</v>
      </c>
      <c r="U283" s="238"/>
      <c r="V283" s="270">
        <f>IF(C283="",NA(),MATCH($B283&amp;$C283,'Smelter Look-up'!$J:$J,0))</f>
        <v>501</v>
      </c>
      <c r="W283" s="271"/>
      <c r="X283" s="271">
        <f t="shared" si="40"/>
        <v>0</v>
      </c>
      <c r="Y283" s="271"/>
      <c r="Z283" s="271"/>
      <c r="AB283" s="273" t="str">
        <f t="shared" si="41"/>
        <v>TinThai Nguyen Mining and Metallurgy Co., Ltd.</v>
      </c>
    </row>
    <row r="284" spans="1:28" s="272" customFormat="1" ht="51">
      <c r="A284" s="214" t="s">
        <v>15400</v>
      </c>
      <c r="B284" s="215" t="s">
        <v>1131</v>
      </c>
      <c r="C284" s="219" t="s">
        <v>15399</v>
      </c>
      <c r="D284" s="278"/>
      <c r="E284" s="215" t="s">
        <v>1105</v>
      </c>
      <c r="F284" s="215" t="s">
        <v>15400</v>
      </c>
      <c r="G284" s="215" t="s">
        <v>13459</v>
      </c>
      <c r="H284" s="216">
        <v>0</v>
      </c>
      <c r="I284" s="217">
        <v>0</v>
      </c>
      <c r="J284" s="217">
        <v>0</v>
      </c>
      <c r="K284" s="268"/>
      <c r="L284" s="268"/>
      <c r="M284" s="268"/>
      <c r="N284" s="268"/>
      <c r="O284" s="215" t="s">
        <v>1105</v>
      </c>
      <c r="P284" s="218"/>
      <c r="Q284" s="269"/>
      <c r="R284" s="215" t="str">
        <f ca="1">IF(ISERROR($V284),"",OFFSET('Smelter Look-up'!$C$4,$V284-4,0)&amp;"")</f>
        <v>PT Menara Cipta Mulia</v>
      </c>
      <c r="S284" s="222" t="str">
        <f t="shared" ca="1" si="39"/>
        <v>ID</v>
      </c>
      <c r="T284" s="222" t="str">
        <f ca="1">IF(B284="","",IF(ISERROR(MATCH($J284,SorP!$B$1:$B$6230,0)),"",INDIRECT("'SorP'!$A$"&amp;MATCH($J284,SorP!$B$1:$B$6230,0))))</f>
        <v/>
      </c>
      <c r="U284" s="238"/>
      <c r="V284" s="270">
        <f>IF(C284="",NA(),MATCH($B284&amp;$C284,'Smelter Look-up'!$J:$J,0))</f>
        <v>481</v>
      </c>
      <c r="W284" s="271"/>
      <c r="X284" s="271">
        <f t="shared" si="40"/>
        <v>0</v>
      </c>
      <c r="Y284" s="271"/>
      <c r="Z284" s="271"/>
      <c r="AB284" s="273" t="str">
        <f t="shared" si="41"/>
        <v>TinPT Menara Cipta Mulia</v>
      </c>
    </row>
    <row r="285" spans="1:28" s="272" customFormat="1" ht="76.5">
      <c r="A285" s="214" t="s">
        <v>2289</v>
      </c>
      <c r="B285" s="215" t="s">
        <v>1132</v>
      </c>
      <c r="C285" s="219" t="s">
        <v>2288</v>
      </c>
      <c r="D285" s="278"/>
      <c r="E285" s="215" t="s">
        <v>1100</v>
      </c>
      <c r="F285" s="215" t="s">
        <v>2289</v>
      </c>
      <c r="G285" s="215" t="s">
        <v>13459</v>
      </c>
      <c r="H285" s="216">
        <v>0</v>
      </c>
      <c r="I285" s="217" t="s">
        <v>1751</v>
      </c>
      <c r="J285" s="217" t="s">
        <v>13842</v>
      </c>
      <c r="K285" s="268"/>
      <c r="L285" s="268"/>
      <c r="M285" s="268"/>
      <c r="N285" s="268"/>
      <c r="O285" s="215" t="s">
        <v>1100</v>
      </c>
      <c r="P285" s="218"/>
      <c r="Q285" s="269"/>
      <c r="R285" s="215" t="str">
        <f ca="1">IF(ISERROR($V285),"",OFFSET('Smelter Look-up'!$C$4,$V285-4,0)&amp;"")</f>
        <v>Jiangxi Tuohong New Raw Material</v>
      </c>
      <c r="S285" s="222" t="str">
        <f t="shared" ca="1" si="39"/>
        <v>CN</v>
      </c>
      <c r="T285" s="222" t="str">
        <f ca="1">IF(B285="","",IF(ISERROR(MATCH($J285,SorP!$B$1:$B$6230,0)),"",INDIRECT("'SorP'!$A$"&amp;MATCH($J285,SorP!$B$1:$B$6230,0))))</f>
        <v>CN-JX</v>
      </c>
      <c r="U285" s="238"/>
      <c r="V285" s="270">
        <f>IF(C285="",NA(),MATCH($B285&amp;$C285,'Smelter Look-up'!$J:$J,0))</f>
        <v>334</v>
      </c>
      <c r="W285" s="271"/>
      <c r="X285" s="271">
        <f t="shared" si="40"/>
        <v>0</v>
      </c>
      <c r="Y285" s="271"/>
      <c r="Z285" s="271"/>
      <c r="AB285" s="273" t="str">
        <f t="shared" si="41"/>
        <v>TantalumJiangxi Tuohong New Raw Material</v>
      </c>
    </row>
    <row r="286" spans="1:28" s="272" customFormat="1" ht="63.75">
      <c r="A286" s="214" t="s">
        <v>2296</v>
      </c>
      <c r="B286" s="215" t="s">
        <v>1133</v>
      </c>
      <c r="C286" s="219" t="s">
        <v>2295</v>
      </c>
      <c r="D286" s="278"/>
      <c r="E286" s="215" t="s">
        <v>1111</v>
      </c>
      <c r="F286" s="215" t="s">
        <v>2296</v>
      </c>
      <c r="G286" s="215" t="s">
        <v>13459</v>
      </c>
      <c r="H286" s="216">
        <v>0</v>
      </c>
      <c r="I286" s="217" t="s">
        <v>13161</v>
      </c>
      <c r="J286" s="217" t="s">
        <v>13086</v>
      </c>
      <c r="K286" s="268"/>
      <c r="L286" s="268"/>
      <c r="M286" s="268"/>
      <c r="N286" s="268"/>
      <c r="O286" s="215" t="s">
        <v>1111</v>
      </c>
      <c r="P286" s="218"/>
      <c r="Q286" s="269"/>
      <c r="R286" s="215" t="str">
        <f ca="1">IF(ISERROR($V286),"",OFFSET('Smelter Look-up'!$C$4,$V286-4,0)&amp;"")</f>
        <v>Woltech Korea Co., Ltd.</v>
      </c>
      <c r="S286" s="222" t="str">
        <f t="shared" ca="1" si="39"/>
        <v>KR</v>
      </c>
      <c r="T286" s="222" t="str">
        <f ca="1">IF(B286="","",IF(ISERROR(MATCH($J286,SorP!$B$1:$B$6230,0)),"",INDIRECT("'SorP'!$A$"&amp;MATCH($J286,SorP!$B$1:$B$6230,0))))</f>
        <v>KR-47</v>
      </c>
      <c r="U286" s="238"/>
      <c r="V286" s="270">
        <f>IF(C286="",NA(),MATCH($B286&amp;$C286,'Smelter Look-up'!$J:$J,0))</f>
        <v>602</v>
      </c>
      <c r="W286" s="271"/>
      <c r="X286" s="271">
        <f t="shared" si="40"/>
        <v>0</v>
      </c>
      <c r="Y286" s="271"/>
      <c r="Z286" s="271"/>
      <c r="AB286" s="273" t="str">
        <f t="shared" si="41"/>
        <v>TungstenWoltech Korea Co., Ltd.</v>
      </c>
    </row>
    <row r="287" spans="1:28" s="272" customFormat="1" ht="76.5">
      <c r="A287" s="214" t="s">
        <v>2302</v>
      </c>
      <c r="B287" s="215" t="s">
        <v>1131</v>
      </c>
      <c r="C287" s="219" t="s">
        <v>2301</v>
      </c>
      <c r="D287" s="278"/>
      <c r="E287" s="215" t="s">
        <v>1100</v>
      </c>
      <c r="F287" s="215" t="s">
        <v>2302</v>
      </c>
      <c r="G287" s="215" t="s">
        <v>13459</v>
      </c>
      <c r="H287" s="216">
        <v>0</v>
      </c>
      <c r="I287" s="217" t="s">
        <v>1787</v>
      </c>
      <c r="J287" s="217" t="s">
        <v>13842</v>
      </c>
      <c r="K287" s="268"/>
      <c r="L287" s="268"/>
      <c r="M287" s="268"/>
      <c r="N287" s="268"/>
      <c r="O287" s="215" t="s">
        <v>1100</v>
      </c>
      <c r="P287" s="218"/>
      <c r="Q287" s="269"/>
      <c r="R287" s="215" t="str">
        <f ca="1">IF(ISERROR($V287),"",OFFSET('Smelter Look-up'!$C$4,$V287-4,0)&amp;"")</f>
        <v>HuiChang Hill Tin Industry Co., Ltd.</v>
      </c>
      <c r="S287" s="222" t="str">
        <f t="shared" ca="1" si="39"/>
        <v>CN</v>
      </c>
      <c r="T287" s="222" t="str">
        <f ca="1">IF(B287="","",IF(ISERROR(MATCH($J287,SorP!$B$1:$B$6230,0)),"",INDIRECT("'SorP'!$A$"&amp;MATCH($J287,SorP!$B$1:$B$6230,0))))</f>
        <v>CN-JX</v>
      </c>
      <c r="U287" s="238"/>
      <c r="V287" s="270">
        <f>IF(C287="",NA(),MATCH($B287&amp;$C287,'Smelter Look-up'!$J:$J,0))</f>
        <v>437</v>
      </c>
      <c r="W287" s="271"/>
      <c r="X287" s="271">
        <f t="shared" si="40"/>
        <v>0</v>
      </c>
      <c r="Y287" s="271"/>
      <c r="Z287" s="271"/>
      <c r="AB287" s="273" t="str">
        <f t="shared" si="41"/>
        <v>TinHuiChang Hill Tin Industry Co., Ltd.</v>
      </c>
    </row>
    <row r="288" spans="1:28" s="272" customFormat="1" ht="38.25">
      <c r="A288" s="214" t="s">
        <v>2290</v>
      </c>
      <c r="B288" s="215" t="s">
        <v>1133</v>
      </c>
      <c r="C288" s="219" t="s">
        <v>2573</v>
      </c>
      <c r="D288" s="278"/>
      <c r="E288" s="215" t="s">
        <v>883</v>
      </c>
      <c r="F288" s="215" t="s">
        <v>2290</v>
      </c>
      <c r="G288" s="215" t="s">
        <v>13459</v>
      </c>
      <c r="H288" s="216">
        <v>0</v>
      </c>
      <c r="I288" s="217" t="s">
        <v>2291</v>
      </c>
      <c r="J288" s="217" t="s">
        <v>10169</v>
      </c>
      <c r="K288" s="268"/>
      <c r="L288" s="268"/>
      <c r="M288" s="268"/>
      <c r="N288" s="268"/>
      <c r="O288" s="215" t="s">
        <v>883</v>
      </c>
      <c r="P288" s="218"/>
      <c r="Q288" s="269"/>
      <c r="R288" s="215" t="str">
        <f ca="1">IF(ISERROR($V288),"",OFFSET('Smelter Look-up'!$C$4,$V288-4,0)&amp;"")</f>
        <v>Moliren Ltd.</v>
      </c>
      <c r="S288" s="222" t="str">
        <f t="shared" ref="S288:S315" ca="1" si="42">IF(B288="","",IF(ISERROR(MATCH($E288,CL,0)),"Unknown",INDIRECT("'C'!$A$"&amp;MATCH($E288,CL,0)+1)))</f>
        <v>RU</v>
      </c>
      <c r="T288" s="222" t="str">
        <f ca="1">IF(B288="","",IF(ISERROR(MATCH($J288,SorP!$B$1:$B$6230,0)),"",INDIRECT("'SorP'!$A$"&amp;MATCH($J288,SorP!$B$1:$B$6230,0))))</f>
        <v>RU-MOS</v>
      </c>
      <c r="U288" s="238"/>
      <c r="V288" s="270">
        <f>IF(C288="",NA(),MATCH($B288&amp;$C288,'Smelter Look-up'!$J:$J,0))</f>
        <v>589</v>
      </c>
      <c r="W288" s="271"/>
      <c r="X288" s="271">
        <f t="shared" ref="X288:X315" si="43">IF(AND(C288="Smelter not listed",OR(LEN(D288)=0,LEN(E288)=0)),1,0)</f>
        <v>0</v>
      </c>
      <c r="Y288" s="271"/>
      <c r="Z288" s="271"/>
      <c r="AB288" s="273" t="str">
        <f t="shared" ref="AB288:AB315" si="44">B288&amp;C288</f>
        <v>TungstenMoliren Ltd.</v>
      </c>
    </row>
    <row r="289" spans="1:28" s="272" customFormat="1" ht="38.25">
      <c r="A289" s="214" t="s">
        <v>2362</v>
      </c>
      <c r="B289" s="215" t="s">
        <v>1132</v>
      </c>
      <c r="C289" s="219" t="s">
        <v>14091</v>
      </c>
      <c r="D289" s="278"/>
      <c r="E289" s="215" t="s">
        <v>14290</v>
      </c>
      <c r="F289" s="215" t="s">
        <v>2362</v>
      </c>
      <c r="G289" s="215" t="s">
        <v>13459</v>
      </c>
      <c r="H289" s="216">
        <v>0</v>
      </c>
      <c r="I289" s="217" t="s">
        <v>2379</v>
      </c>
      <c r="J289" s="217" t="s">
        <v>2379</v>
      </c>
      <c r="K289" s="268"/>
      <c r="L289" s="268"/>
      <c r="M289" s="268"/>
      <c r="N289" s="268"/>
      <c r="O289" s="215" t="s">
        <v>14290</v>
      </c>
      <c r="P289" s="218"/>
      <c r="Q289" s="269"/>
      <c r="R289" s="215" t="str">
        <f ca="1">IF(ISERROR($V289),"",OFFSET('Smelter Look-up'!$C$4,$V289-4,0)&amp;"")</f>
        <v>Meta Materials</v>
      </c>
      <c r="S289" s="222" t="str">
        <f t="shared" ca="1" si="42"/>
        <v>MK</v>
      </c>
      <c r="T289" s="222" t="str">
        <f ca="1">IF(B289="","",IF(ISERROR(MATCH($J289,SorP!$B$1:$B$6230,0)),"",INDIRECT("'SorP'!$A$"&amp;MATCH($J289,SorP!$B$1:$B$6230,0))))</f>
        <v>MK-85</v>
      </c>
      <c r="U289" s="238"/>
      <c r="V289" s="270">
        <f>IF(C289="",NA(),MATCH($B289&amp;$C289,'Smelter Look-up'!$J:$J,0))</f>
        <v>356</v>
      </c>
      <c r="W289" s="271"/>
      <c r="X289" s="271">
        <f t="shared" si="43"/>
        <v>0</v>
      </c>
      <c r="Y289" s="271"/>
      <c r="Z289" s="271"/>
      <c r="AB289" s="273" t="str">
        <f t="shared" si="44"/>
        <v>TantalumPRG Dooel</v>
      </c>
    </row>
    <row r="290" spans="1:28" s="272" customFormat="1" ht="89.25">
      <c r="A290" s="214" t="s">
        <v>15389</v>
      </c>
      <c r="B290" s="215" t="s">
        <v>1131</v>
      </c>
      <c r="C290" s="219" t="s">
        <v>15388</v>
      </c>
      <c r="D290" s="278"/>
      <c r="E290" s="215" t="s">
        <v>1100</v>
      </c>
      <c r="F290" s="215" t="s">
        <v>15389</v>
      </c>
      <c r="G290" s="215" t="s">
        <v>13459</v>
      </c>
      <c r="H290" s="216">
        <v>0</v>
      </c>
      <c r="I290" s="217" t="s">
        <v>2477</v>
      </c>
      <c r="J290" s="217" t="s">
        <v>13851</v>
      </c>
      <c r="K290" s="268"/>
      <c r="L290" s="268"/>
      <c r="M290" s="268"/>
      <c r="N290" s="268"/>
      <c r="O290" s="215" t="s">
        <v>1100</v>
      </c>
      <c r="P290" s="218"/>
      <c r="Q290" s="269"/>
      <c r="R290" s="215" t="str">
        <f ca="1">IF(ISERROR($V290),"",OFFSET('Smelter Look-up'!$C$4,$V290-4,0)&amp;"")</f>
        <v>Gejiu Fengming Metallurgy Chemical Plant</v>
      </c>
      <c r="S290" s="222" t="str">
        <f t="shared" ca="1" si="42"/>
        <v>CN</v>
      </c>
      <c r="T290" s="222" t="str">
        <f ca="1">IF(B290="","",IF(ISERROR(MATCH($J290,SorP!$B$1:$B$6230,0)),"",INDIRECT("'SorP'!$A$"&amp;MATCH($J290,SorP!$B$1:$B$6230,0))))</f>
        <v>CN-YN</v>
      </c>
      <c r="U290" s="238"/>
      <c r="V290" s="270">
        <f>IF(C290="",NA(),MATCH($B290&amp;$C290,'Smelter Look-up'!$J:$J,0))</f>
        <v>425</v>
      </c>
      <c r="W290" s="271"/>
      <c r="X290" s="271">
        <f t="shared" si="43"/>
        <v>0</v>
      </c>
      <c r="Y290" s="271"/>
      <c r="Z290" s="271"/>
      <c r="AB290" s="273" t="str">
        <f t="shared" si="44"/>
        <v>TinGejiu Fengming Metallurgy Chemical Plant</v>
      </c>
    </row>
    <row r="291" spans="1:28" s="272" customFormat="1" ht="89.25">
      <c r="A291" s="214" t="s">
        <v>15680</v>
      </c>
      <c r="B291" s="215" t="s">
        <v>1131</v>
      </c>
      <c r="C291" s="219" t="s">
        <v>15681</v>
      </c>
      <c r="D291" s="278"/>
      <c r="E291" s="215" t="s">
        <v>1100</v>
      </c>
      <c r="F291" s="215" t="s">
        <v>15680</v>
      </c>
      <c r="G291" s="215" t="s">
        <v>13459</v>
      </c>
      <c r="H291" s="216">
        <v>0</v>
      </c>
      <c r="I291" s="217" t="s">
        <v>15682</v>
      </c>
      <c r="J291" s="217" t="s">
        <v>13826</v>
      </c>
      <c r="K291" s="268"/>
      <c r="L291" s="268"/>
      <c r="M291" s="268"/>
      <c r="N291" s="268"/>
      <c r="O291" s="215" t="s">
        <v>1100</v>
      </c>
      <c r="P291" s="218"/>
      <c r="Q291" s="269"/>
      <c r="R291" s="215" t="str">
        <f ca="1">IF(ISERROR($V291),"",OFFSET('Smelter Look-up'!$C$4,$V291-4,0)&amp;"")</f>
        <v/>
      </c>
      <c r="S291" s="222" t="str">
        <f t="shared" ca="1" si="42"/>
        <v>CN</v>
      </c>
      <c r="T291" s="222" t="str">
        <f ca="1">IF(B291="","",IF(ISERROR(MATCH($J291,SorP!$B$1:$B$6230,0)),"",INDIRECT("'SorP'!$A$"&amp;MATCH($J291,SorP!$B$1:$B$6230,0))))</f>
        <v>CN-GX</v>
      </c>
      <c r="U291" s="238"/>
      <c r="V291" s="270" t="e">
        <f>IF(C291="",NA(),MATCH($B291&amp;$C291,'Smelter Look-up'!$J:$J,0))</f>
        <v>#N/A</v>
      </c>
      <c r="W291" s="271"/>
      <c r="X291" s="271">
        <f t="shared" si="43"/>
        <v>0</v>
      </c>
      <c r="Y291" s="271"/>
      <c r="Z291" s="271"/>
      <c r="AB291" s="273" t="str">
        <f t="shared" si="44"/>
        <v>TinGuanyang Guida Nonferrous Metal Smelting Plant</v>
      </c>
    </row>
    <row r="292" spans="1:28" s="272" customFormat="1" ht="51">
      <c r="A292" s="214" t="s">
        <v>2313</v>
      </c>
      <c r="B292" s="215" t="s">
        <v>1130</v>
      </c>
      <c r="C292" s="219" t="s">
        <v>2312</v>
      </c>
      <c r="D292" s="278"/>
      <c r="E292" s="215" t="s">
        <v>893</v>
      </c>
      <c r="F292" s="215" t="s">
        <v>2313</v>
      </c>
      <c r="G292" s="215" t="s">
        <v>13459</v>
      </c>
      <c r="H292" s="216">
        <v>0</v>
      </c>
      <c r="I292" s="217" t="s">
        <v>2314</v>
      </c>
      <c r="J292" s="217" t="s">
        <v>1652</v>
      </c>
      <c r="K292" s="268"/>
      <c r="L292" s="268"/>
      <c r="M292" s="268"/>
      <c r="N292" s="268"/>
      <c r="O292" s="215" t="s">
        <v>893</v>
      </c>
      <c r="P292" s="218"/>
      <c r="Q292" s="269"/>
      <c r="R292" s="215" t="str">
        <f ca="1">IF(ISERROR($V292),"",OFFSET('Smelter Look-up'!$C$4,$V292-4,0)&amp;"")</f>
        <v>AU Traders and Refiners</v>
      </c>
      <c r="S292" s="222" t="str">
        <f t="shared" ca="1" si="42"/>
        <v>ZA</v>
      </c>
      <c r="T292" s="222" t="str">
        <f ca="1">IF(B292="","",IF(ISERROR(MATCH($J292,SorP!$B$1:$B$6230,0)),"",INDIRECT("'SorP'!$A$"&amp;MATCH($J292,SorP!$B$1:$B$6230,0))))</f>
        <v>ZA-GT</v>
      </c>
      <c r="U292" s="238"/>
      <c r="V292" s="270">
        <f>IF(C292="",NA(),MATCH($B292&amp;$C292,'Smelter Look-up'!$J:$J,0))</f>
        <v>32</v>
      </c>
      <c r="W292" s="271"/>
      <c r="X292" s="271">
        <f t="shared" si="43"/>
        <v>0</v>
      </c>
      <c r="Y292" s="271"/>
      <c r="Z292" s="271"/>
      <c r="AB292" s="273" t="str">
        <f t="shared" si="44"/>
        <v>GoldAU Traders and Refiners</v>
      </c>
    </row>
    <row r="293" spans="1:28" s="272" customFormat="1" ht="191.25">
      <c r="A293" s="214" t="s">
        <v>2321</v>
      </c>
      <c r="B293" s="215" t="s">
        <v>1130</v>
      </c>
      <c r="C293" s="219" t="s">
        <v>2528</v>
      </c>
      <c r="D293" s="278"/>
      <c r="E293" s="215" t="s">
        <v>1106</v>
      </c>
      <c r="F293" s="215" t="s">
        <v>2321</v>
      </c>
      <c r="G293" s="215" t="s">
        <v>13459</v>
      </c>
      <c r="H293" s="216" t="s">
        <v>15866</v>
      </c>
      <c r="I293" s="217" t="s">
        <v>2322</v>
      </c>
      <c r="J293" s="217" t="s">
        <v>2323</v>
      </c>
      <c r="K293" s="268" t="s">
        <v>15867</v>
      </c>
      <c r="L293" s="268" t="s">
        <v>15868</v>
      </c>
      <c r="M293" s="268"/>
      <c r="N293" s="268"/>
      <c r="O293" s="268" t="s">
        <v>15869</v>
      </c>
      <c r="P293" s="218"/>
      <c r="Q293" s="269"/>
      <c r="R293" s="215" t="str">
        <f ca="1">IF(ISERROR($V293),"",OFFSET('Smelter Look-up'!$C$4,$V293-4,0)&amp;"")</f>
        <v>GCC Gujrat Gold Centre Pvt. Ltd.</v>
      </c>
      <c r="S293" s="222" t="str">
        <f t="shared" ca="1" si="42"/>
        <v>IN</v>
      </c>
      <c r="T293" s="222" t="str">
        <f ca="1">IF(B293="","",IF(ISERROR(MATCH($J293,SorP!$B$1:$B$6230,0)),"",INDIRECT("'SorP'!$A$"&amp;MATCH($J293,SorP!$B$1:$B$6230,0))))</f>
        <v>IN-GJ</v>
      </c>
      <c r="U293" s="238"/>
      <c r="V293" s="270">
        <f>IF(C293="",NA(),MATCH($B293&amp;$C293,'Smelter Look-up'!$J:$J,0))</f>
        <v>84</v>
      </c>
      <c r="W293" s="271"/>
      <c r="X293" s="271">
        <f t="shared" si="43"/>
        <v>0</v>
      </c>
      <c r="Y293" s="271"/>
      <c r="Z293" s="271"/>
      <c r="AB293" s="273" t="str">
        <f t="shared" si="44"/>
        <v>GoldGCC Gujrat Gold Centre Pvt. Ltd.</v>
      </c>
    </row>
    <row r="294" spans="1:28" s="272" customFormat="1" ht="25.5">
      <c r="A294" s="214" t="s">
        <v>2347</v>
      </c>
      <c r="B294" s="215" t="s">
        <v>1130</v>
      </c>
      <c r="C294" s="219" t="s">
        <v>2346</v>
      </c>
      <c r="D294" s="278"/>
      <c r="E294" s="215" t="s">
        <v>1106</v>
      </c>
      <c r="F294" s="215" t="s">
        <v>2347</v>
      </c>
      <c r="G294" s="215" t="s">
        <v>13459</v>
      </c>
      <c r="H294" s="216" t="s">
        <v>15870</v>
      </c>
      <c r="I294" s="217" t="s">
        <v>2348</v>
      </c>
      <c r="J294" s="217" t="s">
        <v>2349</v>
      </c>
      <c r="K294" s="268" t="s">
        <v>15871</v>
      </c>
      <c r="L294" s="268" t="s">
        <v>15872</v>
      </c>
      <c r="M294" s="268"/>
      <c r="N294" s="268"/>
      <c r="O294" s="268" t="s">
        <v>15873</v>
      </c>
      <c r="P294" s="218"/>
      <c r="Q294" s="269"/>
      <c r="R294" s="215" t="str">
        <f ca="1">IF(ISERROR($V294),"",OFFSET('Smelter Look-up'!$C$4,$V294-4,0)&amp;"")</f>
        <v>Sai Refinery</v>
      </c>
      <c r="S294" s="222" t="str">
        <f t="shared" ca="1" si="42"/>
        <v>IN</v>
      </c>
      <c r="T294" s="222" t="str">
        <f ca="1">IF(B294="","",IF(ISERROR(MATCH($J294,SorP!$B$1:$B$6230,0)),"",INDIRECT("'SorP'!$A$"&amp;MATCH($J294,SorP!$B$1:$B$6230,0))))</f>
        <v>IN-HP</v>
      </c>
      <c r="U294" s="238"/>
      <c r="V294" s="270">
        <f>IF(C294="",NA(),MATCH($B294&amp;$C294,'Smelter Look-up'!$J:$J,0))</f>
        <v>221</v>
      </c>
      <c r="W294" s="271"/>
      <c r="X294" s="271">
        <f t="shared" si="43"/>
        <v>0</v>
      </c>
      <c r="Y294" s="271"/>
      <c r="Z294" s="271"/>
      <c r="AB294" s="273" t="str">
        <f t="shared" si="44"/>
        <v>GoldSai Refinery</v>
      </c>
    </row>
    <row r="295" spans="1:28" s="272" customFormat="1" ht="38.25">
      <c r="A295" s="214" t="s">
        <v>2337</v>
      </c>
      <c r="B295" s="215" t="s">
        <v>1130</v>
      </c>
      <c r="C295" s="219" t="s">
        <v>2336</v>
      </c>
      <c r="D295" s="278"/>
      <c r="E295" s="215" t="s">
        <v>1115</v>
      </c>
      <c r="F295" s="215" t="s">
        <v>2337</v>
      </c>
      <c r="G295" s="215" t="s">
        <v>13459</v>
      </c>
      <c r="H295" s="216" t="s">
        <v>15874</v>
      </c>
      <c r="I295" s="217" t="s">
        <v>2376</v>
      </c>
      <c r="J295" s="217" t="s">
        <v>2377</v>
      </c>
      <c r="K295" s="268" t="s">
        <v>15875</v>
      </c>
      <c r="L295" s="268" t="s">
        <v>15876</v>
      </c>
      <c r="M295" s="268"/>
      <c r="N295" s="268"/>
      <c r="O295" s="268" t="s">
        <v>15877</v>
      </c>
      <c r="P295" s="218"/>
      <c r="Q295" s="269"/>
      <c r="R295" s="215" t="str">
        <f ca="1">IF(ISERROR($V295),"",OFFSET('Smelter Look-up'!$C$4,$V295-4,0)&amp;"")</f>
        <v>Modeltech Sdn Bhd</v>
      </c>
      <c r="S295" s="222" t="str">
        <f t="shared" ca="1" si="42"/>
        <v>MY</v>
      </c>
      <c r="T295" s="222" t="str">
        <f ca="1">IF(B295="","",IF(ISERROR(MATCH($J295,SorP!$B$1:$B$6230,0)),"",INDIRECT("'SorP'!$A$"&amp;MATCH($J295,SorP!$B$1:$B$6230,0))))</f>
        <v>MY-04</v>
      </c>
      <c r="U295" s="238"/>
      <c r="V295" s="270">
        <f>IF(C295="",NA(),MATCH($B295&amp;$C295,'Smelter Look-up'!$J:$J,0))</f>
        <v>181</v>
      </c>
      <c r="W295" s="271"/>
      <c r="X295" s="271">
        <f t="shared" si="43"/>
        <v>0</v>
      </c>
      <c r="Y295" s="271"/>
      <c r="Z295" s="271"/>
      <c r="AB295" s="273" t="str">
        <f t="shared" si="44"/>
        <v>GoldModeltech Sdn Bhd</v>
      </c>
    </row>
    <row r="296" spans="1:28" s="272" customFormat="1" ht="38.25">
      <c r="A296" s="214" t="s">
        <v>2372</v>
      </c>
      <c r="B296" s="215" t="s">
        <v>1131</v>
      </c>
      <c r="C296" s="219" t="s">
        <v>2336</v>
      </c>
      <c r="D296" s="278"/>
      <c r="E296" s="215" t="s">
        <v>1115</v>
      </c>
      <c r="F296" s="215" t="s">
        <v>2372</v>
      </c>
      <c r="G296" s="215" t="s">
        <v>13459</v>
      </c>
      <c r="H296" s="216" t="s">
        <v>15874</v>
      </c>
      <c r="I296" s="217" t="s">
        <v>2376</v>
      </c>
      <c r="J296" s="217" t="s">
        <v>2377</v>
      </c>
      <c r="K296" s="268" t="s">
        <v>15875</v>
      </c>
      <c r="L296" s="268" t="s">
        <v>15876</v>
      </c>
      <c r="M296" s="268"/>
      <c r="N296" s="268"/>
      <c r="O296" s="268" t="s">
        <v>15878</v>
      </c>
      <c r="P296" s="218"/>
      <c r="Q296" s="269"/>
      <c r="R296" s="215" t="str">
        <f ca="1">IF(ISERROR($V296),"",OFFSET('Smelter Look-up'!$C$4,$V296-4,0)&amp;"")</f>
        <v>Modeltech Sdn Bhd</v>
      </c>
      <c r="S296" s="222" t="str">
        <f t="shared" ca="1" si="42"/>
        <v>MY</v>
      </c>
      <c r="T296" s="222" t="str">
        <f ca="1">IF(B296="","",IF(ISERROR(MATCH($J296,SorP!$B$1:$B$6230,0)),"",INDIRECT("'SorP'!$A$"&amp;MATCH($J296,SorP!$B$1:$B$6230,0))))</f>
        <v>MY-04</v>
      </c>
      <c r="U296" s="238"/>
      <c r="V296" s="270">
        <f>IF(C296="",NA(),MATCH($B296&amp;$C296,'Smelter Look-up'!$J:$J,0))</f>
        <v>462</v>
      </c>
      <c r="W296" s="271"/>
      <c r="X296" s="271">
        <f t="shared" si="43"/>
        <v>0</v>
      </c>
      <c r="Y296" s="271"/>
      <c r="Z296" s="271"/>
      <c r="AB296" s="273" t="str">
        <f t="shared" si="44"/>
        <v>TinModeltech Sdn Bhd</v>
      </c>
    </row>
    <row r="297" spans="1:28" s="272" customFormat="1" ht="51">
      <c r="A297" s="214" t="s">
        <v>2317</v>
      </c>
      <c r="B297" s="215" t="s">
        <v>1130</v>
      </c>
      <c r="C297" s="219" t="s">
        <v>2316</v>
      </c>
      <c r="D297" s="278"/>
      <c r="E297" s="215" t="s">
        <v>1106</v>
      </c>
      <c r="F297" s="215" t="s">
        <v>2317</v>
      </c>
      <c r="G297" s="215" t="s">
        <v>13459</v>
      </c>
      <c r="H297" s="216" t="s">
        <v>15879</v>
      </c>
      <c r="I297" s="217" t="s">
        <v>2374</v>
      </c>
      <c r="J297" s="217" t="s">
        <v>2375</v>
      </c>
      <c r="K297" s="268" t="s">
        <v>15880</v>
      </c>
      <c r="L297" s="268" t="s">
        <v>15881</v>
      </c>
      <c r="M297" s="268"/>
      <c r="N297" s="268"/>
      <c r="O297" s="268" t="s">
        <v>15882</v>
      </c>
      <c r="P297" s="218"/>
      <c r="Q297" s="269"/>
      <c r="R297" s="215" t="str">
        <f ca="1">IF(ISERROR($V297),"",OFFSET('Smelter Look-up'!$C$4,$V297-4,0)&amp;"")</f>
        <v>Bangalore Refinery</v>
      </c>
      <c r="S297" s="222" t="str">
        <f t="shared" ca="1" si="42"/>
        <v>IN</v>
      </c>
      <c r="T297" s="222" t="str">
        <f ca="1">IF(B297="","",IF(ISERROR(MATCH($J297,SorP!$B$1:$B$6230,0)),"",INDIRECT("'SorP'!$A$"&amp;MATCH($J297,SorP!$B$1:$B$6230,0))))</f>
        <v>IN-KA</v>
      </c>
      <c r="U297" s="238"/>
      <c r="V297" s="270">
        <f>IF(C297="",NA(),MATCH($B297&amp;$C297,'Smelter Look-up'!$J:$J,0))</f>
        <v>36</v>
      </c>
      <c r="W297" s="271"/>
      <c r="X297" s="271">
        <f t="shared" si="43"/>
        <v>0</v>
      </c>
      <c r="Y297" s="271"/>
      <c r="Z297" s="271"/>
      <c r="AB297" s="273" t="str">
        <f t="shared" si="44"/>
        <v>GoldBangalore Refinery</v>
      </c>
    </row>
    <row r="298" spans="1:28" s="272" customFormat="1" ht="89.25">
      <c r="A298" s="214" t="s">
        <v>2539</v>
      </c>
      <c r="B298" s="215" t="s">
        <v>1130</v>
      </c>
      <c r="C298" s="219" t="s">
        <v>2538</v>
      </c>
      <c r="D298" s="278"/>
      <c r="E298" s="215" t="s">
        <v>883</v>
      </c>
      <c r="F298" s="215" t="s">
        <v>2539</v>
      </c>
      <c r="G298" s="215" t="s">
        <v>13459</v>
      </c>
      <c r="H298" s="216" t="s">
        <v>15883</v>
      </c>
      <c r="I298" s="217" t="s">
        <v>12620</v>
      </c>
      <c r="J298" s="217" t="s">
        <v>10160</v>
      </c>
      <c r="K298" s="268" t="s">
        <v>15884</v>
      </c>
      <c r="L298" s="268" t="s">
        <v>15885</v>
      </c>
      <c r="M298" s="268"/>
      <c r="N298" s="268"/>
      <c r="O298" s="268" t="s">
        <v>15886</v>
      </c>
      <c r="P298" s="218"/>
      <c r="Q298" s="269"/>
      <c r="R298" s="215" t="str">
        <f ca="1">IF(ISERROR($V298),"",OFFSET('Smelter Look-up'!$C$4,$V298-4,0)&amp;"")</f>
        <v>Kyshtym Copper-Electrolytic Plant ZAO</v>
      </c>
      <c r="S298" s="222" t="str">
        <f t="shared" ca="1" si="42"/>
        <v>RU</v>
      </c>
      <c r="T298" s="222" t="str">
        <f ca="1">IF(B298="","",IF(ISERROR(MATCH($J298,SorP!$B$1:$B$6230,0)),"",INDIRECT("'SorP'!$A$"&amp;MATCH($J298,SorP!$B$1:$B$6230,0))))</f>
        <v>RU-CHE</v>
      </c>
      <c r="U298" s="238"/>
      <c r="V298" s="270">
        <f>IF(C298="",NA(),MATCH($B298&amp;$C298,'Smelter Look-up'!$J:$J,0))</f>
        <v>145</v>
      </c>
      <c r="W298" s="271"/>
      <c r="X298" s="271">
        <f t="shared" si="43"/>
        <v>0</v>
      </c>
      <c r="Y298" s="271"/>
      <c r="Z298" s="271"/>
      <c r="AB298" s="273" t="str">
        <f t="shared" si="44"/>
        <v>GoldKyshtym Copper-Electrolytic Plant ZAO</v>
      </c>
    </row>
    <row r="299" spans="1:28" s="272" customFormat="1" ht="89.25">
      <c r="A299" s="214" t="s">
        <v>2468</v>
      </c>
      <c r="B299" s="215" t="s">
        <v>1130</v>
      </c>
      <c r="C299" s="219" t="s">
        <v>2467</v>
      </c>
      <c r="D299" s="278"/>
      <c r="E299" s="215" t="s">
        <v>1101</v>
      </c>
      <c r="F299" s="215" t="s">
        <v>2468</v>
      </c>
      <c r="G299" s="215" t="s">
        <v>13459</v>
      </c>
      <c r="H299" s="216" t="s">
        <v>15887</v>
      </c>
      <c r="I299" s="217" t="s">
        <v>1549</v>
      </c>
      <c r="J299" s="217" t="s">
        <v>1550</v>
      </c>
      <c r="K299" s="268" t="s">
        <v>15631</v>
      </c>
      <c r="L299" s="268" t="s">
        <v>15888</v>
      </c>
      <c r="M299" s="268"/>
      <c r="N299" s="268"/>
      <c r="O299" s="268" t="s">
        <v>15889</v>
      </c>
      <c r="P299" s="218"/>
      <c r="Q299" s="269"/>
      <c r="R299" s="215" t="str">
        <f ca="1">IF(ISERROR($V299),"",OFFSET('Smelter Look-up'!$C$4,$V299-4,0)&amp;"")</f>
        <v>Degussa Sonne / Mond Goldhandel GmbH</v>
      </c>
      <c r="S299" s="222" t="str">
        <f t="shared" ca="1" si="42"/>
        <v>DE</v>
      </c>
      <c r="T299" s="222" t="str">
        <f ca="1">IF(B299="","",IF(ISERROR(MATCH($J299,SorP!$B$1:$B$6230,0)),"",INDIRECT("'SorP'!$A$"&amp;MATCH($J299,SorP!$B$1:$B$6230,0))))</f>
        <v>DE-BW</v>
      </c>
      <c r="U299" s="238"/>
      <c r="V299" s="270">
        <f>IF(C299="",NA(),MATCH($B299&amp;$C299,'Smelter Look-up'!$J:$J,0))</f>
        <v>58</v>
      </c>
      <c r="W299" s="271"/>
      <c r="X299" s="271">
        <f t="shared" si="43"/>
        <v>0</v>
      </c>
      <c r="Y299" s="271"/>
      <c r="Z299" s="271"/>
      <c r="AB299" s="273" t="str">
        <f t="shared" si="44"/>
        <v>GoldDegussa Sonne / Mond Goldhandel GmbH</v>
      </c>
    </row>
    <row r="300" spans="1:28" s="272" customFormat="1" ht="76.5">
      <c r="A300" s="214" t="s">
        <v>15398</v>
      </c>
      <c r="B300" s="215" t="s">
        <v>1131</v>
      </c>
      <c r="C300" s="219" t="s">
        <v>15397</v>
      </c>
      <c r="D300" s="278"/>
      <c r="E300" s="215" t="s">
        <v>1105</v>
      </c>
      <c r="F300" s="215" t="s">
        <v>15398</v>
      </c>
      <c r="G300" s="215" t="s">
        <v>13459</v>
      </c>
      <c r="H300" s="216">
        <v>0</v>
      </c>
      <c r="I300" s="217" t="s">
        <v>15443</v>
      </c>
      <c r="J300" s="217" t="s">
        <v>13066</v>
      </c>
      <c r="K300" s="268"/>
      <c r="L300" s="268"/>
      <c r="M300" s="268"/>
      <c r="N300" s="268"/>
      <c r="O300" s="268" t="s">
        <v>15655</v>
      </c>
      <c r="P300" s="218"/>
      <c r="Q300" s="269"/>
      <c r="R300" s="215" t="str">
        <f ca="1">IF(ISERROR($V300),"",OFFSET('Smelter Look-up'!$C$4,$V300-4,0)&amp;"")</f>
        <v>PT Lautan Harmonis Sejahtera</v>
      </c>
      <c r="S300" s="222" t="str">
        <f t="shared" ca="1" si="42"/>
        <v>ID</v>
      </c>
      <c r="T300" s="222" t="str">
        <f ca="1">IF(B300="","",IF(ISERROR(MATCH($J300,SorP!$B$1:$B$6230,0)),"",INDIRECT("'SorP'!$A$"&amp;MATCH($J300,SorP!$B$1:$B$6230,0))))</f>
        <v>ID-BB</v>
      </c>
      <c r="U300" s="238"/>
      <c r="V300" s="270">
        <f>IF(C300="",NA(),MATCH($B300&amp;$C300,'Smelter Look-up'!$J:$J,0))</f>
        <v>480</v>
      </c>
      <c r="W300" s="271"/>
      <c r="X300" s="271">
        <f t="shared" si="43"/>
        <v>0</v>
      </c>
      <c r="Y300" s="271"/>
      <c r="Z300" s="271"/>
      <c r="AB300" s="273" t="str">
        <f t="shared" si="44"/>
        <v>TinPT Lautan Harmonis Sejahtera</v>
      </c>
    </row>
    <row r="301" spans="1:28" s="272" customFormat="1" ht="38.25">
      <c r="A301" s="214" t="s">
        <v>2473</v>
      </c>
      <c r="B301" s="215" t="s">
        <v>1130</v>
      </c>
      <c r="C301" s="219" t="s">
        <v>2472</v>
      </c>
      <c r="D301" s="278"/>
      <c r="E301" s="215" t="s">
        <v>2463</v>
      </c>
      <c r="F301" s="215" t="s">
        <v>2473</v>
      </c>
      <c r="G301" s="215" t="s">
        <v>13459</v>
      </c>
      <c r="H301" s="216" t="s">
        <v>15890</v>
      </c>
      <c r="I301" s="217" t="s">
        <v>1545</v>
      </c>
      <c r="J301" s="217" t="s">
        <v>1546</v>
      </c>
      <c r="K301" s="268" t="s">
        <v>15891</v>
      </c>
      <c r="L301" s="268" t="s">
        <v>15892</v>
      </c>
      <c r="M301" s="268"/>
      <c r="N301" s="268"/>
      <c r="O301" s="268" t="s">
        <v>15790</v>
      </c>
      <c r="P301" s="218"/>
      <c r="Q301" s="269"/>
      <c r="R301" s="215" t="str">
        <f ca="1">IF(ISERROR($V301),"",OFFSET('Smelter Look-up'!$C$4,$V301-4,0)&amp;"")</f>
        <v>Pease &amp; Curren</v>
      </c>
      <c r="S301" s="222" t="str">
        <f t="shared" ca="1" si="42"/>
        <v>US</v>
      </c>
      <c r="T301" s="222" t="str">
        <f ca="1">IF(B301="","",IF(ISERROR(MATCH($J301,SorP!$B$1:$B$6230,0)),"",INDIRECT("'SorP'!$A$"&amp;MATCH($J301,SorP!$B$1:$B$6230,0))))</f>
        <v>US-RI</v>
      </c>
      <c r="U301" s="238"/>
      <c r="V301" s="270">
        <f>IF(C301="",NA(),MATCH($B301&amp;$C301,'Smelter Look-up'!$J:$J,0))</f>
        <v>199</v>
      </c>
      <c r="W301" s="271"/>
      <c r="X301" s="271">
        <f t="shared" si="43"/>
        <v>0</v>
      </c>
      <c r="Y301" s="271"/>
      <c r="Z301" s="271"/>
      <c r="AB301" s="273" t="str">
        <f t="shared" si="44"/>
        <v>GoldPease &amp; Curren</v>
      </c>
    </row>
    <row r="302" spans="1:28" s="272" customFormat="1" ht="51">
      <c r="A302" s="214" t="s">
        <v>14105</v>
      </c>
      <c r="B302" s="215" t="s">
        <v>1130</v>
      </c>
      <c r="C302" s="219" t="s">
        <v>14087</v>
      </c>
      <c r="D302" s="278" t="s">
        <v>14087</v>
      </c>
      <c r="E302" s="215" t="s">
        <v>1106</v>
      </c>
      <c r="F302" s="215" t="s">
        <v>14105</v>
      </c>
      <c r="G302" s="215" t="s">
        <v>15631</v>
      </c>
      <c r="H302" s="216" t="s">
        <v>15631</v>
      </c>
      <c r="I302" s="217" t="s">
        <v>14118</v>
      </c>
      <c r="J302" s="217" t="s">
        <v>6281</v>
      </c>
      <c r="K302" s="268"/>
      <c r="L302" s="268"/>
      <c r="M302" s="268"/>
      <c r="N302" s="268"/>
      <c r="O302" s="215" t="s">
        <v>1106</v>
      </c>
      <c r="P302" s="218"/>
      <c r="Q302" s="269"/>
      <c r="R302" s="215" t="str">
        <f ca="1">IF(ISERROR($V302),"",OFFSET('Smelter Look-up'!$C$4,$V302-4,0)&amp;"")</f>
        <v>JALAN &amp; Company</v>
      </c>
      <c r="S302" s="222" t="str">
        <f t="shared" ca="1" si="42"/>
        <v>IN</v>
      </c>
      <c r="T302" s="222" t="str">
        <f ca="1">IF(B302="","",IF(ISERROR(MATCH($J302,SorP!$B$1:$B$6230,0)),"",INDIRECT("'SorP'!$A$"&amp;MATCH($J302,SorP!$B$1:$B$6230,0))))</f>
        <v>IN-DL</v>
      </c>
      <c r="U302" s="238"/>
      <c r="V302" s="270">
        <f>IF(C302="",NA(),MATCH($B302&amp;$C302,'Smelter Look-up'!$J:$J,0))</f>
        <v>117</v>
      </c>
      <c r="W302" s="271"/>
      <c r="X302" s="271">
        <f t="shared" si="43"/>
        <v>0</v>
      </c>
      <c r="Y302" s="271"/>
      <c r="Z302" s="271"/>
      <c r="AB302" s="273" t="str">
        <f t="shared" si="44"/>
        <v>GoldJALAN &amp; Company</v>
      </c>
    </row>
    <row r="303" spans="1:28" s="272" customFormat="1" ht="63.75">
      <c r="A303" s="214" t="s">
        <v>2483</v>
      </c>
      <c r="B303" s="215" t="s">
        <v>1130</v>
      </c>
      <c r="C303" s="219" t="s">
        <v>13142</v>
      </c>
      <c r="D303" s="278"/>
      <c r="E303" s="215" t="s">
        <v>1111</v>
      </c>
      <c r="F303" s="215" t="s">
        <v>2483</v>
      </c>
      <c r="G303" s="215" t="s">
        <v>13459</v>
      </c>
      <c r="H303" s="216">
        <v>0</v>
      </c>
      <c r="I303" s="217" t="s">
        <v>13158</v>
      </c>
      <c r="J303" s="217" t="s">
        <v>13088</v>
      </c>
      <c r="K303" s="268"/>
      <c r="L303" s="268"/>
      <c r="M303" s="268"/>
      <c r="N303" s="268"/>
      <c r="O303" s="215" t="s">
        <v>1111</v>
      </c>
      <c r="P303" s="218"/>
      <c r="Q303" s="269"/>
      <c r="R303" s="215" t="str">
        <f ca="1">IF(ISERROR($V303),"",OFFSET('Smelter Look-up'!$C$4,$V303-4,0)&amp;"")</f>
        <v>SungEel HiMetal Co., Ltd.</v>
      </c>
      <c r="S303" s="222" t="str">
        <f t="shared" ca="1" si="42"/>
        <v>KR</v>
      </c>
      <c r="T303" s="222" t="str">
        <f ca="1">IF(B303="","",IF(ISERROR(MATCH($J303,SorP!$B$1:$B$6230,0)),"",INDIRECT("'SorP'!$A$"&amp;MATCH($J303,SorP!$B$1:$B$6230,0))))</f>
        <v>KR-45</v>
      </c>
      <c r="U303" s="238"/>
      <c r="V303" s="270">
        <f>IF(C303="",NA(),MATCH($B303&amp;$C303,'Smelter Look-up'!$J:$J,0))</f>
        <v>260</v>
      </c>
      <c r="W303" s="271"/>
      <c r="X303" s="271">
        <f t="shared" si="43"/>
        <v>0</v>
      </c>
      <c r="Y303" s="271"/>
      <c r="Z303" s="271"/>
      <c r="AB303" s="273" t="str">
        <f t="shared" si="44"/>
        <v>GoldSungEel HiMetal Co., Ltd.</v>
      </c>
    </row>
    <row r="304" spans="1:28" s="272" customFormat="1" ht="89.25">
      <c r="A304" s="214" t="s">
        <v>2547</v>
      </c>
      <c r="B304" s="215" t="s">
        <v>1130</v>
      </c>
      <c r="C304" s="219" t="s">
        <v>2546</v>
      </c>
      <c r="D304" s="278"/>
      <c r="E304" s="215" t="s">
        <v>1099</v>
      </c>
      <c r="F304" s="215" t="s">
        <v>2547</v>
      </c>
      <c r="G304" s="215" t="s">
        <v>13459</v>
      </c>
      <c r="H304" s="216" t="s">
        <v>15893</v>
      </c>
      <c r="I304" s="217" t="s">
        <v>2548</v>
      </c>
      <c r="J304" s="217" t="s">
        <v>2549</v>
      </c>
      <c r="K304" s="268" t="s">
        <v>15894</v>
      </c>
      <c r="L304" s="268" t="s">
        <v>15895</v>
      </c>
      <c r="M304" s="268"/>
      <c r="N304" s="268"/>
      <c r="O304" s="268" t="s">
        <v>15896</v>
      </c>
      <c r="P304" s="218"/>
      <c r="Q304" s="269" t="s">
        <v>15971</v>
      </c>
      <c r="R304" s="215" t="str">
        <f ca="1">IF(ISERROR($V304),"",OFFSET('Smelter Look-up'!$C$4,$V304-4,0)&amp;"")</f>
        <v>Planta Recuperadora de Metales SpA</v>
      </c>
      <c r="S304" s="222" t="str">
        <f t="shared" ca="1" si="42"/>
        <v>CL</v>
      </c>
      <c r="T304" s="222" t="str">
        <f ca="1">IF(B304="","",IF(ISERROR(MATCH($J304,SorP!$B$1:$B$6230,0)),"",INDIRECT("'SorP'!$A$"&amp;MATCH($J304,SorP!$B$1:$B$6230,0))))</f>
        <v>CL-AN</v>
      </c>
      <c r="U304" s="238"/>
      <c r="V304" s="270">
        <f>IF(C304="",NA(),MATCH($B304&amp;$C304,'Smelter Look-up'!$J:$J,0))</f>
        <v>203</v>
      </c>
      <c r="W304" s="271"/>
      <c r="X304" s="271">
        <f t="shared" si="43"/>
        <v>0</v>
      </c>
      <c r="Y304" s="271"/>
      <c r="Z304" s="271"/>
      <c r="AB304" s="273" t="str">
        <f t="shared" si="44"/>
        <v>GoldPlanta Recuperadora de Metales SpA</v>
      </c>
    </row>
    <row r="305" spans="1:28" s="272" customFormat="1" ht="38.25">
      <c r="A305" s="214" t="s">
        <v>2551</v>
      </c>
      <c r="B305" s="215" t="s">
        <v>1130</v>
      </c>
      <c r="C305" s="219" t="s">
        <v>2550</v>
      </c>
      <c r="D305" s="278"/>
      <c r="E305" s="215" t="s">
        <v>1107</v>
      </c>
      <c r="F305" s="215" t="s">
        <v>2551</v>
      </c>
      <c r="G305" s="215" t="s">
        <v>13459</v>
      </c>
      <c r="H305" s="216">
        <v>0</v>
      </c>
      <c r="I305" s="217" t="s">
        <v>1576</v>
      </c>
      <c r="J305" s="217" t="s">
        <v>6576</v>
      </c>
      <c r="K305" s="268"/>
      <c r="L305" s="268"/>
      <c r="M305" s="268"/>
      <c r="N305" s="268"/>
      <c r="O305" s="215" t="s">
        <v>1107</v>
      </c>
      <c r="P305" s="218"/>
      <c r="Q305" s="269" t="s">
        <v>15971</v>
      </c>
      <c r="R305" s="215" t="str">
        <f ca="1">IF(ISERROR($V305),"",OFFSET('Smelter Look-up'!$C$4,$V305-4,0)&amp;"")</f>
        <v>Safimet S.p.A</v>
      </c>
      <c r="S305" s="222" t="str">
        <f t="shared" ca="1" si="42"/>
        <v>IT</v>
      </c>
      <c r="T305" s="222" t="str">
        <f ca="1">IF(B305="","",IF(ISERROR(MATCH($J305,SorP!$B$1:$B$6230,0)),"",INDIRECT("'SorP'!$A$"&amp;MATCH($J305,SorP!$B$1:$B$6230,0))))</f>
        <v>IT-52</v>
      </c>
      <c r="U305" s="238"/>
      <c r="V305" s="270">
        <f>IF(C305="",NA(),MATCH($B305&amp;$C305,'Smelter Look-up'!$J:$J,0))</f>
        <v>218</v>
      </c>
      <c r="W305" s="271"/>
      <c r="X305" s="271">
        <f t="shared" si="43"/>
        <v>0</v>
      </c>
      <c r="Y305" s="271"/>
      <c r="Z305" s="271"/>
      <c r="AB305" s="273" t="str">
        <f t="shared" si="44"/>
        <v>GoldSafimet S.p.A</v>
      </c>
    </row>
    <row r="306" spans="1:28" s="272" customFormat="1" ht="102">
      <c r="A306" s="214" t="s">
        <v>2563</v>
      </c>
      <c r="B306" s="215" t="s">
        <v>1131</v>
      </c>
      <c r="C306" s="219" t="s">
        <v>2562</v>
      </c>
      <c r="D306" s="278"/>
      <c r="E306" s="215" t="s">
        <v>1100</v>
      </c>
      <c r="F306" s="215" t="s">
        <v>2563</v>
      </c>
      <c r="G306" s="215" t="s">
        <v>13459</v>
      </c>
      <c r="H306" s="216" t="s">
        <v>15897</v>
      </c>
      <c r="I306" s="217" t="s">
        <v>1839</v>
      </c>
      <c r="J306" s="217" t="s">
        <v>13847</v>
      </c>
      <c r="K306" s="268" t="s">
        <v>15898</v>
      </c>
      <c r="L306" s="268" t="s">
        <v>15899</v>
      </c>
      <c r="M306" s="268"/>
      <c r="N306" s="268"/>
      <c r="O306" s="268" t="s">
        <v>15900</v>
      </c>
      <c r="P306" s="218"/>
      <c r="Q306" s="269" t="s">
        <v>15971</v>
      </c>
      <c r="R306" s="215" t="str">
        <f ca="1">IF(ISERROR($V306),"",OFFSET('Smelter Look-up'!$C$4,$V306-4,0)&amp;"")</f>
        <v>Guangdong Hanhe Non-Ferrous Metal Co., Ltd.</v>
      </c>
      <c r="S306" s="222" t="str">
        <f t="shared" ca="1" si="42"/>
        <v>CN</v>
      </c>
      <c r="T306" s="222" t="str">
        <f ca="1">IF(B306="","",IF(ISERROR(MATCH($J306,SorP!$B$1:$B$6230,0)),"",INDIRECT("'SorP'!$A$"&amp;MATCH($J306,SorP!$B$1:$B$6230,0))))</f>
        <v>CN-GD</v>
      </c>
      <c r="U306" s="238"/>
      <c r="V306" s="270">
        <f>IF(C306="",NA(),MATCH($B306&amp;$C306,'Smelter Look-up'!$J:$J,0))</f>
        <v>434</v>
      </c>
      <c r="W306" s="271"/>
      <c r="X306" s="271">
        <f t="shared" si="43"/>
        <v>0</v>
      </c>
      <c r="Y306" s="271"/>
      <c r="Z306" s="271"/>
      <c r="AB306" s="273" t="str">
        <f t="shared" si="44"/>
        <v>TinGuangdong Hanhe Non-Ferrous Metal Co., Ltd.</v>
      </c>
    </row>
    <row r="307" spans="1:28" s="272" customFormat="1" ht="165.75">
      <c r="A307" s="214" t="s">
        <v>2553</v>
      </c>
      <c r="B307" s="215" t="s">
        <v>1130</v>
      </c>
      <c r="C307" s="219" t="s">
        <v>2552</v>
      </c>
      <c r="D307" s="278"/>
      <c r="E307" s="215" t="s">
        <v>1112</v>
      </c>
      <c r="F307" s="215" t="s">
        <v>2553</v>
      </c>
      <c r="G307" s="215" t="s">
        <v>13459</v>
      </c>
      <c r="H307" s="216" t="s">
        <v>15901</v>
      </c>
      <c r="I307" s="217" t="s">
        <v>2554</v>
      </c>
      <c r="J307" s="217" t="s">
        <v>2554</v>
      </c>
      <c r="K307" s="268" t="s">
        <v>15902</v>
      </c>
      <c r="L307" s="268" t="s">
        <v>15903</v>
      </c>
      <c r="M307" s="268"/>
      <c r="N307" s="268"/>
      <c r="O307" s="268" t="s">
        <v>15904</v>
      </c>
      <c r="P307" s="218"/>
      <c r="Q307" s="269" t="s">
        <v>15971</v>
      </c>
      <c r="R307" s="215" t="str">
        <f ca="1">IF(ISERROR($V307),"",OFFSET('Smelter Look-up'!$C$4,$V307-4,0)&amp;"")</f>
        <v>State Research Institute Center for Physical Sciences and Technology</v>
      </c>
      <c r="S307" s="222" t="str">
        <f t="shared" ca="1" si="42"/>
        <v>LT</v>
      </c>
      <c r="T307" s="222" t="str">
        <f ca="1">IF(B307="","",IF(ISERROR(MATCH($J307,SorP!$B$1:$B$6230,0)),"",INDIRECT("'SorP'!$A$"&amp;MATCH($J307,SorP!$B$1:$B$6230,0))))</f>
        <v>LT-58</v>
      </c>
      <c r="U307" s="238"/>
      <c r="V307" s="270">
        <f>IF(C307="",NA(),MATCH($B307&amp;$C307,'Smelter Look-up'!$J:$J,0))</f>
        <v>256</v>
      </c>
      <c r="W307" s="271"/>
      <c r="X307" s="271">
        <f t="shared" si="43"/>
        <v>0</v>
      </c>
      <c r="Y307" s="271"/>
      <c r="Z307" s="271"/>
      <c r="AB307" s="273" t="str">
        <f t="shared" si="44"/>
        <v>GoldState Research Institute Center for Physical Sciences and Technology</v>
      </c>
    </row>
    <row r="308" spans="1:28" s="272" customFormat="1" ht="102">
      <c r="A308" s="214" t="s">
        <v>2572</v>
      </c>
      <c r="B308" s="215" t="s">
        <v>1133</v>
      </c>
      <c r="C308" s="219" t="s">
        <v>2571</v>
      </c>
      <c r="D308" s="278"/>
      <c r="E308" s="215" t="s">
        <v>1100</v>
      </c>
      <c r="F308" s="215" t="s">
        <v>2572</v>
      </c>
      <c r="G308" s="215" t="s">
        <v>13459</v>
      </c>
      <c r="H308" s="216" t="s">
        <v>15905</v>
      </c>
      <c r="I308" s="217" t="s">
        <v>2576</v>
      </c>
      <c r="J308" s="217" t="s">
        <v>13846</v>
      </c>
      <c r="K308" s="268" t="s">
        <v>15906</v>
      </c>
      <c r="L308" s="268" t="s">
        <v>15907</v>
      </c>
      <c r="M308" s="268"/>
      <c r="N308" s="268"/>
      <c r="O308" s="268" t="s">
        <v>15653</v>
      </c>
      <c r="P308" s="218"/>
      <c r="Q308" s="269"/>
      <c r="R308" s="215" t="str">
        <f ca="1">IF(ISERROR($V308),"",OFFSET('Smelter Look-up'!$C$4,$V308-4,0)&amp;"")</f>
        <v>Hunan Litian Tungsten Industry Co., Ltd.</v>
      </c>
      <c r="S308" s="222" t="str">
        <f t="shared" ca="1" si="42"/>
        <v>CN</v>
      </c>
      <c r="T308" s="222" t="str">
        <f ca="1">IF(B308="","",IF(ISERROR(MATCH($J308,SorP!$B$1:$B$6230,0)),"",INDIRECT("'SorP'!$A$"&amp;MATCH($J308,SorP!$B$1:$B$6230,0))))</f>
        <v>CN-HN</v>
      </c>
      <c r="U308" s="238"/>
      <c r="V308" s="270">
        <f>IF(C308="",NA(),MATCH($B308&amp;$C308,'Smelter Look-up'!$J:$J,0))</f>
        <v>570</v>
      </c>
      <c r="W308" s="271"/>
      <c r="X308" s="271">
        <f t="shared" si="43"/>
        <v>0</v>
      </c>
      <c r="Y308" s="271"/>
      <c r="Z308" s="271"/>
      <c r="AB308" s="273" t="str">
        <f t="shared" si="44"/>
        <v>TungstenHunan Litian Tungsten Industry Co., Ltd.</v>
      </c>
    </row>
    <row r="309" spans="1:28" s="272" customFormat="1" ht="51">
      <c r="A309" s="214" t="s">
        <v>13132</v>
      </c>
      <c r="B309" s="215" t="s">
        <v>1130</v>
      </c>
      <c r="C309" s="219" t="s">
        <v>13131</v>
      </c>
      <c r="D309" s="278"/>
      <c r="E309" s="215" t="s">
        <v>890</v>
      </c>
      <c r="F309" s="215" t="s">
        <v>13132</v>
      </c>
      <c r="G309" s="215" t="s">
        <v>13459</v>
      </c>
      <c r="H309" s="216" t="s">
        <v>15908</v>
      </c>
      <c r="I309" s="217" t="s">
        <v>13162</v>
      </c>
      <c r="J309" s="217" t="s">
        <v>11876</v>
      </c>
      <c r="K309" s="268" t="s">
        <v>15909</v>
      </c>
      <c r="L309" s="268" t="s">
        <v>15910</v>
      </c>
      <c r="M309" s="268"/>
      <c r="N309" s="268"/>
      <c r="O309" s="268" t="s">
        <v>15911</v>
      </c>
      <c r="P309" s="218"/>
      <c r="Q309" s="269"/>
      <c r="R309" s="215" t="str">
        <f ca="1">IF(ISERROR($V309),"",OFFSET('Smelter Look-up'!$C$4,$V309-4,0)&amp;"")</f>
        <v>African Gold Refinery</v>
      </c>
      <c r="S309" s="222" t="str">
        <f t="shared" ca="1" si="42"/>
        <v>UG</v>
      </c>
      <c r="T309" s="222" t="str">
        <f ca="1">IF(B309="","",IF(ISERROR(MATCH($J309,SorP!$B$1:$B$6230,0)),"",INDIRECT("'SorP'!$A$"&amp;MATCH($J309,SorP!$B$1:$B$6230,0))))</f>
        <v>UG-113</v>
      </c>
      <c r="U309" s="238"/>
      <c r="V309" s="270">
        <f>IF(C309="",NA(),MATCH($B309&amp;$C309,'Smelter Look-up'!$J:$J,0))</f>
        <v>8</v>
      </c>
      <c r="W309" s="271"/>
      <c r="X309" s="271">
        <f t="shared" si="43"/>
        <v>0</v>
      </c>
      <c r="Y309" s="271"/>
      <c r="Z309" s="271"/>
      <c r="AB309" s="273" t="str">
        <f t="shared" si="44"/>
        <v>GoldAfrican Gold Refinery</v>
      </c>
    </row>
    <row r="310" spans="1:28" s="272" customFormat="1" ht="63.75">
      <c r="A310" s="214" t="s">
        <v>13138</v>
      </c>
      <c r="B310" s="215" t="s">
        <v>1130</v>
      </c>
      <c r="C310" s="219" t="s">
        <v>13137</v>
      </c>
      <c r="D310" s="278"/>
      <c r="E310" s="215" t="s">
        <v>1111</v>
      </c>
      <c r="F310" s="215" t="s">
        <v>13138</v>
      </c>
      <c r="G310" s="215" t="s">
        <v>13459</v>
      </c>
      <c r="H310" s="216" t="s">
        <v>15912</v>
      </c>
      <c r="I310" s="217" t="s">
        <v>13157</v>
      </c>
      <c r="J310" s="217" t="s">
        <v>13085</v>
      </c>
      <c r="K310" s="268" t="s">
        <v>15913</v>
      </c>
      <c r="L310" s="268" t="s">
        <v>15914</v>
      </c>
      <c r="M310" s="268"/>
      <c r="N310" s="268"/>
      <c r="O310" s="268" t="s">
        <v>15915</v>
      </c>
      <c r="P310" s="218"/>
      <c r="Q310" s="269"/>
      <c r="R310" s="215" t="str">
        <f ca="1">IF(ISERROR($V310),"",OFFSET('Smelter Look-up'!$C$4,$V310-4,0)&amp;"")</f>
        <v>NH Recytech Company</v>
      </c>
      <c r="S310" s="222" t="str">
        <f t="shared" ca="1" si="42"/>
        <v>KR</v>
      </c>
      <c r="T310" s="222" t="str">
        <f ca="1">IF(B310="","",IF(ISERROR(MATCH($J310,SorP!$B$1:$B$6230,0)),"",INDIRECT("'SorP'!$A$"&amp;MATCH($J310,SorP!$B$1:$B$6230,0))))</f>
        <v>KR-41</v>
      </c>
      <c r="U310" s="238"/>
      <c r="V310" s="270">
        <f>IF(C310="",NA(),MATCH($B310&amp;$C310,'Smelter Look-up'!$J:$J,0))</f>
        <v>187</v>
      </c>
      <c r="W310" s="271"/>
      <c r="X310" s="271">
        <f t="shared" si="43"/>
        <v>0</v>
      </c>
      <c r="Y310" s="271"/>
      <c r="Z310" s="271"/>
      <c r="AB310" s="273" t="str">
        <f t="shared" si="44"/>
        <v>GoldNH Recytech Company</v>
      </c>
    </row>
    <row r="311" spans="1:28" s="272" customFormat="1" ht="89.25">
      <c r="A311" s="214" t="s">
        <v>13147</v>
      </c>
      <c r="B311" s="215" t="s">
        <v>1131</v>
      </c>
      <c r="C311" s="219" t="s">
        <v>13146</v>
      </c>
      <c r="D311" s="278"/>
      <c r="E311" s="215" t="s">
        <v>1100</v>
      </c>
      <c r="F311" s="215" t="s">
        <v>13147</v>
      </c>
      <c r="G311" s="215" t="s">
        <v>13459</v>
      </c>
      <c r="H311" s="216">
        <v>0</v>
      </c>
      <c r="I311" s="217" t="s">
        <v>13167</v>
      </c>
      <c r="J311" s="217" t="s">
        <v>13825</v>
      </c>
      <c r="K311" s="268"/>
      <c r="L311" s="268"/>
      <c r="M311" s="268"/>
      <c r="N311" s="268"/>
      <c r="O311" s="268" t="s">
        <v>15653</v>
      </c>
      <c r="P311" s="218"/>
      <c r="Q311" s="269"/>
      <c r="R311" s="215" t="str">
        <f ca="1">IF(ISERROR($V311),"",OFFSET('Smelter Look-up'!$C$4,$V311-4,0)&amp;"")</f>
        <v>Chifeng Dajingzi Tin Industry Co., Ltd.</v>
      </c>
      <c r="S311" s="222" t="str">
        <f t="shared" ca="1" si="42"/>
        <v>CN</v>
      </c>
      <c r="T311" s="222" t="str">
        <f ca="1">IF(B311="","",IF(ISERROR(MATCH($J311,SorP!$B$1:$B$6230,0)),"",INDIRECT("'SorP'!$A$"&amp;MATCH($J311,SorP!$B$1:$B$6230,0))))</f>
        <v>CN-NM</v>
      </c>
      <c r="U311" s="238"/>
      <c r="V311" s="270">
        <f>IF(C311="",NA(),MATCH($B311&amp;$C311,'Smelter Look-up'!$J:$J,0))</f>
        <v>393</v>
      </c>
      <c r="W311" s="271"/>
      <c r="X311" s="271">
        <f t="shared" si="43"/>
        <v>0</v>
      </c>
      <c r="Y311" s="271"/>
      <c r="Z311" s="271"/>
      <c r="AB311" s="273" t="str">
        <f t="shared" si="44"/>
        <v>TinChifeng Dajingzi Tin Industry Co., Ltd.</v>
      </c>
    </row>
    <row r="312" spans="1:28" s="272" customFormat="1" ht="51">
      <c r="A312" s="214" t="s">
        <v>13135</v>
      </c>
      <c r="B312" s="215" t="s">
        <v>1130</v>
      </c>
      <c r="C312" s="219" t="s">
        <v>13134</v>
      </c>
      <c r="D312" s="278"/>
      <c r="E312" s="215" t="s">
        <v>1111</v>
      </c>
      <c r="F312" s="215" t="s">
        <v>13135</v>
      </c>
      <c r="G312" s="215" t="s">
        <v>13459</v>
      </c>
      <c r="H312" s="216" t="s">
        <v>15916</v>
      </c>
      <c r="I312" s="217" t="s">
        <v>13156</v>
      </c>
      <c r="J312" s="217" t="s">
        <v>13082</v>
      </c>
      <c r="K312" s="268" t="s">
        <v>15917</v>
      </c>
      <c r="L312" s="268" t="s">
        <v>15918</v>
      </c>
      <c r="M312" s="268"/>
      <c r="N312" s="268"/>
      <c r="O312" s="268" t="s">
        <v>15915</v>
      </c>
      <c r="P312" s="218"/>
      <c r="Q312" s="269"/>
      <c r="R312" s="215" t="str">
        <f ca="1">IF(ISERROR($V312),"",OFFSET('Smelter Look-up'!$C$4,$V312-4,0)&amp;"")</f>
        <v>TSK Pretech</v>
      </c>
      <c r="S312" s="222" t="str">
        <f t="shared" ca="1" si="42"/>
        <v>KR</v>
      </c>
      <c r="T312" s="222" t="str">
        <f ca="1">IF(B312="","",IF(ISERROR(MATCH($J312,SorP!$B$1:$B$6230,0)),"",INDIRECT("'SorP'!$A$"&amp;MATCH($J312,SorP!$B$1:$B$6230,0))))</f>
        <v>KR-43</v>
      </c>
      <c r="U312" s="238"/>
      <c r="V312" s="270">
        <f>IF(C312="",NA(),MATCH($B312&amp;$C312,'Smelter Look-up'!$J:$J,0))</f>
        <v>68</v>
      </c>
      <c r="W312" s="271"/>
      <c r="X312" s="271">
        <f t="shared" si="43"/>
        <v>0</v>
      </c>
      <c r="Y312" s="271"/>
      <c r="Z312" s="271"/>
      <c r="AB312" s="273" t="str">
        <f t="shared" si="44"/>
        <v>GoldDS PRETECH Co., Ltd.</v>
      </c>
    </row>
    <row r="313" spans="1:28" s="272" customFormat="1" ht="204">
      <c r="A313" s="214" t="s">
        <v>14272</v>
      </c>
      <c r="B313" s="215" t="s">
        <v>1131</v>
      </c>
      <c r="C313" s="219" t="s">
        <v>13153</v>
      </c>
      <c r="D313" s="278"/>
      <c r="E313" s="215" t="s">
        <v>1105</v>
      </c>
      <c r="F313" s="215" t="s">
        <v>14272</v>
      </c>
      <c r="G313" s="215" t="s">
        <v>13459</v>
      </c>
      <c r="H313" s="216" t="s">
        <v>15919</v>
      </c>
      <c r="I313" s="217" t="s">
        <v>15631</v>
      </c>
      <c r="J313" s="217" t="s">
        <v>13066</v>
      </c>
      <c r="K313" s="268" t="s">
        <v>15920</v>
      </c>
      <c r="L313" s="268" t="s">
        <v>15921</v>
      </c>
      <c r="M313" s="268"/>
      <c r="N313" s="268"/>
      <c r="O313" s="268" t="s">
        <v>15922</v>
      </c>
      <c r="P313" s="218"/>
      <c r="Q313" s="269"/>
      <c r="R313" s="215" t="str">
        <f ca="1">IF(ISERROR($V313),"",OFFSET('Smelter Look-up'!$C$4,$V313-4,0)&amp;"")</f>
        <v>PT Bangka Serumpun</v>
      </c>
      <c r="S313" s="222" t="str">
        <f t="shared" ca="1" si="42"/>
        <v>ID</v>
      </c>
      <c r="T313" s="222" t="str">
        <f ca="1">IF(B313="","",IF(ISERROR(MATCH($J313,SorP!$B$1:$B$6230,0)),"",INDIRECT("'SorP'!$A$"&amp;MATCH($J313,SorP!$B$1:$B$6230,0))))</f>
        <v>ID-BB</v>
      </c>
      <c r="U313" s="238"/>
      <c r="V313" s="270">
        <f>IF(C313="",NA(),MATCH($B313&amp;$C313,'Smelter Look-up'!$J:$J,0))</f>
        <v>479</v>
      </c>
      <c r="W313" s="271"/>
      <c r="X313" s="271">
        <f t="shared" si="43"/>
        <v>0</v>
      </c>
      <c r="Y313" s="271"/>
      <c r="Z313" s="271"/>
      <c r="AB313" s="273" t="str">
        <f t="shared" si="44"/>
        <v>TinPT Bangka Serumpun</v>
      </c>
    </row>
    <row r="314" spans="1:28" s="272" customFormat="1" ht="63.75">
      <c r="A314" s="214" t="s">
        <v>13152</v>
      </c>
      <c r="B314" s="215" t="s">
        <v>1131</v>
      </c>
      <c r="C314" s="219" t="s">
        <v>13151</v>
      </c>
      <c r="D314" s="278"/>
      <c r="E314" s="215" t="s">
        <v>1114</v>
      </c>
      <c r="F314" s="215" t="s">
        <v>13152</v>
      </c>
      <c r="G314" s="215" t="s">
        <v>13459</v>
      </c>
      <c r="H314" s="216" t="s">
        <v>15923</v>
      </c>
      <c r="I314" s="217" t="s">
        <v>8443</v>
      </c>
      <c r="J314" s="217" t="s">
        <v>8443</v>
      </c>
      <c r="K314" s="268" t="s">
        <v>15924</v>
      </c>
      <c r="L314" s="268" t="s">
        <v>15925</v>
      </c>
      <c r="M314" s="268"/>
      <c r="N314" s="268"/>
      <c r="O314" s="268" t="s">
        <v>15926</v>
      </c>
      <c r="P314" s="218"/>
      <c r="Q314" s="269"/>
      <c r="R314" s="215" t="str">
        <f ca="1">IF(ISERROR($V314),"",OFFSET('Smelter Look-up'!$C$4,$V314-4,0)&amp;"")</f>
        <v>Pongpipat Company Limited</v>
      </c>
      <c r="S314" s="222" t="str">
        <f t="shared" ca="1" si="42"/>
        <v>MM</v>
      </c>
      <c r="T314" s="222" t="str">
        <f ca="1">IF(B314="","",IF(ISERROR(MATCH($J314,SorP!$B$1:$B$6230,0)),"",INDIRECT("'SorP'!$A$"&amp;MATCH($J314,SorP!$B$1:$B$6230,0))))</f>
        <v>MM-06</v>
      </c>
      <c r="U314" s="238"/>
      <c r="V314" s="270">
        <f>IF(C314="",NA(),MATCH($B314&amp;$C314,'Smelter Look-up'!$J:$J,0))</f>
        <v>473</v>
      </c>
      <c r="W314" s="271"/>
      <c r="X314" s="271">
        <f t="shared" si="43"/>
        <v>0</v>
      </c>
      <c r="Y314" s="271"/>
      <c r="Z314" s="271"/>
      <c r="AB314" s="273" t="str">
        <f t="shared" si="44"/>
        <v>TinPongpipat Company Limited</v>
      </c>
    </row>
    <row r="315" spans="1:28" s="272" customFormat="1" ht="267.75">
      <c r="A315" s="214" t="s">
        <v>13398</v>
      </c>
      <c r="B315" s="215" t="s">
        <v>1130</v>
      </c>
      <c r="C315" s="219" t="s">
        <v>13397</v>
      </c>
      <c r="D315" s="278"/>
      <c r="E315" s="215" t="s">
        <v>2463</v>
      </c>
      <c r="F315" s="215" t="s">
        <v>13398</v>
      </c>
      <c r="G315" s="215" t="s">
        <v>13459</v>
      </c>
      <c r="H315" s="216" t="s">
        <v>15927</v>
      </c>
      <c r="I315" s="217" t="s">
        <v>13458</v>
      </c>
      <c r="J315" s="217" t="s">
        <v>1642</v>
      </c>
      <c r="K315" s="268" t="s">
        <v>15928</v>
      </c>
      <c r="L315" s="268" t="s">
        <v>15929</v>
      </c>
      <c r="M315" s="268"/>
      <c r="N315" s="268"/>
      <c r="O315" s="268" t="s">
        <v>15930</v>
      </c>
      <c r="P315" s="218"/>
      <c r="Q315" s="269"/>
      <c r="R315" s="215" t="str">
        <f ca="1">IF(ISERROR($V315),"",OFFSET('Smelter Look-up'!$C$4,$V315-4,0)&amp;"")</f>
        <v>QG Refining, LLC</v>
      </c>
      <c r="S315" s="222" t="str">
        <f t="shared" ca="1" si="42"/>
        <v>US</v>
      </c>
      <c r="T315" s="222" t="str">
        <f ca="1">IF(B315="","",IF(ISERROR(MATCH($J315,SorP!$B$1:$B$6230,0)),"",INDIRECT("'SorP'!$A$"&amp;MATCH($J315,SorP!$B$1:$B$6230,0))))</f>
        <v>US-OH</v>
      </c>
      <c r="U315" s="238"/>
      <c r="V315" s="270">
        <f>IF(C315="",NA(),MATCH($B315&amp;$C315,'Smelter Look-up'!$J:$J,0))</f>
        <v>209</v>
      </c>
      <c r="W315" s="271"/>
      <c r="X315" s="271">
        <f t="shared" si="43"/>
        <v>0</v>
      </c>
      <c r="Y315" s="271"/>
      <c r="Z315" s="271"/>
      <c r="AB315" s="273" t="str">
        <f t="shared" si="44"/>
        <v>GoldQG Refining, LLC</v>
      </c>
    </row>
    <row r="316" spans="1:28" s="272" customFormat="1" ht="51">
      <c r="A316" s="214" t="s">
        <v>13403</v>
      </c>
      <c r="B316" s="215" t="s">
        <v>1131</v>
      </c>
      <c r="C316" s="219" t="s">
        <v>13402</v>
      </c>
      <c r="D316" s="278"/>
      <c r="E316" s="215" t="s">
        <v>2463</v>
      </c>
      <c r="F316" s="215" t="s">
        <v>13403</v>
      </c>
      <c r="G316" s="215" t="s">
        <v>13459</v>
      </c>
      <c r="H316" s="216">
        <v>0</v>
      </c>
      <c r="I316" s="217" t="s">
        <v>13404</v>
      </c>
      <c r="J316" s="217" t="s">
        <v>1749</v>
      </c>
      <c r="K316" s="268"/>
      <c r="L316" s="268"/>
      <c r="M316" s="268"/>
      <c r="N316" s="268"/>
      <c r="O316" s="215" t="s">
        <v>2463</v>
      </c>
      <c r="P316" s="218"/>
      <c r="Q316" s="269"/>
      <c r="R316" s="215" t="str">
        <f ca="1">IF(ISERROR($V316),"",OFFSET('Smelter Look-up'!$C$4,$V316-4,0)&amp;"")</f>
        <v>Tin Technology &amp; Refining</v>
      </c>
      <c r="S316" s="222" t="str">
        <f t="shared" ref="S316" ca="1" si="45">IF(B316="","",IF(ISERROR(MATCH($E316,CL,0)),"Unknown",INDIRECT("'C'!$A$"&amp;MATCH($E316,CL,0)+1)))</f>
        <v>US</v>
      </c>
      <c r="T316" s="222" t="str">
        <f ca="1">IF(B316="","",IF(ISERROR(MATCH($J316,SorP!$B$1:$B$6230,0)),"",INDIRECT("'SorP'!$A$"&amp;MATCH($J316,SorP!$B$1:$B$6230,0))))</f>
        <v>US-PA</v>
      </c>
      <c r="U316" s="238"/>
      <c r="V316" s="270">
        <f>IF(C316="",NA(),MATCH($B316&amp;$C316,'Smelter Look-up'!$J:$J,0))</f>
        <v>507</v>
      </c>
      <c r="W316" s="271"/>
      <c r="X316" s="271">
        <f t="shared" ref="X316" si="46">IF(AND(C316="Smelter not listed",OR(LEN(D316)=0,LEN(E316)=0)),1,0)</f>
        <v>0</v>
      </c>
      <c r="Y316" s="271"/>
      <c r="Z316" s="271"/>
      <c r="AB316" s="273" t="str">
        <f t="shared" ref="AB316" si="47">B316&amp;C316</f>
        <v>TinTin Technology &amp; Refining</v>
      </c>
    </row>
    <row r="317" spans="1:28" s="272" customFormat="1" ht="51">
      <c r="A317" s="214" t="s">
        <v>14011</v>
      </c>
      <c r="B317" s="215" t="s">
        <v>1130</v>
      </c>
      <c r="C317" s="219" t="s">
        <v>14010</v>
      </c>
      <c r="D317" s="278"/>
      <c r="E317" s="215" t="s">
        <v>1092</v>
      </c>
      <c r="F317" s="215" t="s">
        <v>14011</v>
      </c>
      <c r="G317" s="215" t="s">
        <v>13459</v>
      </c>
      <c r="H317" s="216" t="s">
        <v>15931</v>
      </c>
      <c r="I317" s="217" t="s">
        <v>14054</v>
      </c>
      <c r="J317" s="217" t="s">
        <v>2606</v>
      </c>
      <c r="K317" s="268" t="s">
        <v>15631</v>
      </c>
      <c r="L317" s="268" t="s">
        <v>15631</v>
      </c>
      <c r="M317" s="268"/>
      <c r="N317" s="268"/>
      <c r="O317" s="215" t="s">
        <v>1092</v>
      </c>
      <c r="P317" s="218"/>
      <c r="Q317" s="269"/>
      <c r="R317" s="215" t="str">
        <f ca="1">IF(ISERROR($V317),"",OFFSET('Smelter Look-up'!$C$4,$V317-4,0)&amp;"")</f>
        <v>Dijllah Gold Refinery FZC</v>
      </c>
      <c r="S317" s="222" t="str">
        <f t="shared" ref="S317:S341" ca="1" si="48">IF(B317="","",IF(ISERROR(MATCH($E317,CL,0)),"Unknown",INDIRECT("'C'!$A$"&amp;MATCH($E317,CL,0)+1)))</f>
        <v>AE</v>
      </c>
      <c r="T317" s="222" t="str">
        <f ca="1">IF(B317="","",IF(ISERROR(MATCH($J317,SorP!$B$1:$B$6230,0)),"",INDIRECT("'SorP'!$A$"&amp;MATCH($J317,SorP!$B$1:$B$6230,0))))</f>
        <v>AE-SH</v>
      </c>
      <c r="U317" s="238"/>
      <c r="V317" s="270">
        <f>IF(C317="",NA(),MATCH($B317&amp;$C317,'Smelter Look-up'!$J:$J,0))</f>
        <v>59</v>
      </c>
      <c r="W317" s="271"/>
      <c r="X317" s="271">
        <f t="shared" ref="X317:X341" si="49">IF(AND(C317="Smelter not listed",OR(LEN(D317)=0,LEN(E317)=0)),1,0)</f>
        <v>0</v>
      </c>
      <c r="Y317" s="271"/>
      <c r="Z317" s="271"/>
      <c r="AB317" s="273" t="str">
        <f t="shared" ref="AB317:AB341" si="50">B317&amp;C317</f>
        <v>GoldDijllah Gold Refinery FZC</v>
      </c>
    </row>
    <row r="318" spans="1:28" s="272" customFormat="1" ht="102">
      <c r="A318" s="214" t="s">
        <v>14022</v>
      </c>
      <c r="B318" s="215" t="s">
        <v>1131</v>
      </c>
      <c r="C318" s="219" t="s">
        <v>14021</v>
      </c>
      <c r="D318" s="278"/>
      <c r="E318" s="215" t="s">
        <v>1100</v>
      </c>
      <c r="F318" s="215" t="s">
        <v>14022</v>
      </c>
      <c r="G318" s="215" t="s">
        <v>13459</v>
      </c>
      <c r="H318" s="216" t="s">
        <v>15932</v>
      </c>
      <c r="I318" s="217" t="s">
        <v>14057</v>
      </c>
      <c r="J318" s="217" t="s">
        <v>13847</v>
      </c>
      <c r="K318" s="268" t="s">
        <v>15933</v>
      </c>
      <c r="L318" s="268" t="s">
        <v>15934</v>
      </c>
      <c r="M318" s="268"/>
      <c r="N318" s="268"/>
      <c r="O318" s="215" t="s">
        <v>1100</v>
      </c>
      <c r="P318" s="218"/>
      <c r="Q318" s="269" t="s">
        <v>16006</v>
      </c>
      <c r="R318" s="215" t="str">
        <f ca="1">IF(ISERROR($V318),"",OFFSET('Smelter Look-up'!$C$4,$V318-4,0)&amp;"")</f>
        <v>Dongguan CiEXPO Environmental Engineering Co., Ltd.</v>
      </c>
      <c r="S318" s="222" t="str">
        <f t="shared" ca="1" si="48"/>
        <v>CN</v>
      </c>
      <c r="T318" s="222" t="str">
        <f ca="1">IF(B318="","",IF(ISERROR(MATCH($J318,SorP!$B$1:$B$6230,0)),"",INDIRECT("'SorP'!$A$"&amp;MATCH($J318,SorP!$B$1:$B$6230,0))))</f>
        <v>CN-GD</v>
      </c>
      <c r="U318" s="238"/>
      <c r="V318" s="270">
        <f>IF(C318="",NA(),MATCH($B318&amp;$C318,'Smelter Look-up'!$J:$J,0))</f>
        <v>408</v>
      </c>
      <c r="W318" s="271"/>
      <c r="X318" s="271">
        <f t="shared" si="49"/>
        <v>0</v>
      </c>
      <c r="Y318" s="271"/>
      <c r="Z318" s="271"/>
      <c r="AB318" s="273" t="str">
        <f t="shared" si="50"/>
        <v>TinDongguan CiEXPO Environmental Engineering Co., Ltd.</v>
      </c>
    </row>
    <row r="319" spans="1:28" s="272" customFormat="1" ht="63.75">
      <c r="A319" s="214" t="s">
        <v>14028</v>
      </c>
      <c r="B319" s="215" t="s">
        <v>1131</v>
      </c>
      <c r="C319" s="219" t="s">
        <v>14027</v>
      </c>
      <c r="D319" s="278"/>
      <c r="E319" s="215" t="s">
        <v>1100</v>
      </c>
      <c r="F319" s="215" t="s">
        <v>14028</v>
      </c>
      <c r="G319" s="215" t="s">
        <v>13459</v>
      </c>
      <c r="H319" s="216">
        <v>0</v>
      </c>
      <c r="I319" s="217" t="s">
        <v>14066</v>
      </c>
      <c r="J319" s="217" t="s">
        <v>13840</v>
      </c>
      <c r="K319" s="268"/>
      <c r="L319" s="268"/>
      <c r="M319" s="268"/>
      <c r="N319" s="268"/>
      <c r="O319" s="215" t="s">
        <v>1100</v>
      </c>
      <c r="P319" s="218"/>
      <c r="Q319" s="269" t="s">
        <v>15971</v>
      </c>
      <c r="R319" s="215" t="str">
        <f ca="1">IF(ISERROR($V319),"",OFFSET('Smelter Look-up'!$C$4,$V319-4,0)&amp;"")</f>
        <v>Ma'anshan Weitai Tin Co., Ltd.</v>
      </c>
      <c r="S319" s="222" t="str">
        <f t="shared" ca="1" si="48"/>
        <v>CN</v>
      </c>
      <c r="T319" s="222" t="str">
        <f ca="1">IF(B319="","",IF(ISERROR(MATCH($J319,SorP!$B$1:$B$6230,0)),"",INDIRECT("'SorP'!$A$"&amp;MATCH($J319,SorP!$B$1:$B$6230,0))))</f>
        <v>CN-AH</v>
      </c>
      <c r="U319" s="238"/>
      <c r="V319" s="270">
        <f>IF(C319="",NA(),MATCH($B319&amp;$C319,'Smelter Look-up'!$J:$J,0))</f>
        <v>447</v>
      </c>
      <c r="W319" s="271"/>
      <c r="X319" s="271">
        <f t="shared" si="49"/>
        <v>0</v>
      </c>
      <c r="Y319" s="271"/>
      <c r="Z319" s="271"/>
      <c r="AB319" s="273" t="str">
        <f t="shared" si="50"/>
        <v>TinMa'anshan Weitai Tin Co., Ltd.</v>
      </c>
    </row>
    <row r="320" spans="1:28" s="272" customFormat="1" ht="51">
      <c r="A320" s="214" t="s">
        <v>15404</v>
      </c>
      <c r="B320" s="215" t="s">
        <v>1131</v>
      </c>
      <c r="C320" s="219" t="s">
        <v>15403</v>
      </c>
      <c r="D320" s="278" t="s">
        <v>15403</v>
      </c>
      <c r="E320" s="215" t="s">
        <v>1105</v>
      </c>
      <c r="F320" s="215" t="s">
        <v>15404</v>
      </c>
      <c r="G320" s="215" t="s">
        <v>15631</v>
      </c>
      <c r="H320" s="216" t="s">
        <v>16019</v>
      </c>
      <c r="I320" s="217" t="s">
        <v>15445</v>
      </c>
      <c r="J320" s="217" t="s">
        <v>13066</v>
      </c>
      <c r="K320" s="268" t="s">
        <v>16020</v>
      </c>
      <c r="L320" s="268" t="s">
        <v>16021</v>
      </c>
      <c r="M320" s="268"/>
      <c r="N320" s="268"/>
      <c r="O320" s="215" t="s">
        <v>1105</v>
      </c>
      <c r="P320" s="218"/>
      <c r="Q320" s="269" t="s">
        <v>15971</v>
      </c>
      <c r="R320" s="215" t="str">
        <f ca="1">IF(ISERROR($V320),"",OFFSET('Smelter Look-up'!$C$4,$V320-4,0)&amp;"")</f>
        <v>PT Rajawali Rimba Perkasa</v>
      </c>
      <c r="S320" s="222" t="str">
        <f t="shared" ca="1" si="48"/>
        <v>ID</v>
      </c>
      <c r="T320" s="222" t="str">
        <f ca="1">IF(B320="","",IF(ISERROR(MATCH($J320,SorP!$B$1:$B$6230,0)),"",INDIRECT("'SorP'!$A$"&amp;MATCH($J320,SorP!$B$1:$B$6230,0))))</f>
        <v>ID-BB</v>
      </c>
      <c r="U320" s="238"/>
      <c r="V320" s="270">
        <f>IF(C320="",NA(),MATCH($B320&amp;$C320,'Smelter Look-up'!$J:$J,0))</f>
        <v>485</v>
      </c>
      <c r="W320" s="271"/>
      <c r="X320" s="271">
        <f t="shared" si="49"/>
        <v>0</v>
      </c>
      <c r="Y320" s="271"/>
      <c r="Z320" s="271"/>
      <c r="AB320" s="273" t="str">
        <f t="shared" si="50"/>
        <v>TinPT Rajawali Rimba Perkasa</v>
      </c>
    </row>
    <row r="321" spans="1:28" s="272" customFormat="1" ht="51">
      <c r="A321" s="214" t="s">
        <v>14009</v>
      </c>
      <c r="B321" s="215" t="s">
        <v>1130</v>
      </c>
      <c r="C321" s="219" t="s">
        <v>14008</v>
      </c>
      <c r="D321" s="278"/>
      <c r="E321" s="215" t="s">
        <v>1106</v>
      </c>
      <c r="F321" s="215" t="s">
        <v>14009</v>
      </c>
      <c r="G321" s="215" t="s">
        <v>13459</v>
      </c>
      <c r="H321" s="216" t="s">
        <v>15631</v>
      </c>
      <c r="I321" s="217" t="s">
        <v>14065</v>
      </c>
      <c r="J321" s="217" t="s">
        <v>6261</v>
      </c>
      <c r="K321" s="268" t="s">
        <v>15935</v>
      </c>
      <c r="L321" s="268" t="s">
        <v>15936</v>
      </c>
      <c r="M321" s="268"/>
      <c r="N321" s="268"/>
      <c r="O321" s="215" t="s">
        <v>1106</v>
      </c>
      <c r="P321" s="218"/>
      <c r="Q321" s="269" t="s">
        <v>16006</v>
      </c>
      <c r="R321" s="215" t="str">
        <f ca="1">IF(ISERROR($V321),"",OFFSET('Smelter Look-up'!$C$4,$V321-4,0)&amp;"")</f>
        <v>CGR Metalloys Pvt Ltd.</v>
      </c>
      <c r="S321" s="222" t="str">
        <f t="shared" ca="1" si="48"/>
        <v>IN</v>
      </c>
      <c r="T321" s="222" t="str">
        <f ca="1">IF(B321="","",IF(ISERROR(MATCH($J321,SorP!$B$1:$B$6230,0)),"",INDIRECT("'SorP'!$A$"&amp;MATCH($J321,SorP!$B$1:$B$6230,0))))</f>
        <v>IN-KL</v>
      </c>
      <c r="U321" s="238"/>
      <c r="V321" s="270">
        <f>IF(C321="",NA(),MATCH($B321&amp;$C321,'Smelter Look-up'!$J:$J,0))</f>
        <v>49</v>
      </c>
      <c r="W321" s="271"/>
      <c r="X321" s="271">
        <f t="shared" si="49"/>
        <v>0</v>
      </c>
      <c r="Y321" s="271"/>
      <c r="Z321" s="271"/>
      <c r="AB321" s="273" t="str">
        <f t="shared" si="50"/>
        <v>GoldCGR Metalloys Pvt Ltd.</v>
      </c>
    </row>
    <row r="322" spans="1:28" s="272" customFormat="1" ht="38.25">
      <c r="A322" s="214" t="s">
        <v>14020</v>
      </c>
      <c r="B322" s="215" t="s">
        <v>1130</v>
      </c>
      <c r="C322" s="219" t="s">
        <v>14019</v>
      </c>
      <c r="D322" s="278"/>
      <c r="E322" s="215" t="s">
        <v>1106</v>
      </c>
      <c r="F322" s="215" t="s">
        <v>14020</v>
      </c>
      <c r="G322" s="215" t="s">
        <v>13459</v>
      </c>
      <c r="H322" s="216" t="s">
        <v>15631</v>
      </c>
      <c r="I322" s="217">
        <v>0</v>
      </c>
      <c r="J322" s="217" t="s">
        <v>2323</v>
      </c>
      <c r="K322" s="268" t="s">
        <v>15937</v>
      </c>
      <c r="L322" s="268" t="s">
        <v>15938</v>
      </c>
      <c r="M322" s="268"/>
      <c r="N322" s="268"/>
      <c r="O322" s="215" t="s">
        <v>1106</v>
      </c>
      <c r="P322" s="218"/>
      <c r="Q322" s="269"/>
      <c r="R322" s="215" t="str">
        <f ca="1">IF(ISERROR($V322),"",OFFSET('Smelter Look-up'!$C$4,$V322-4,0)&amp;"")</f>
        <v>Sovereign Metals</v>
      </c>
      <c r="S322" s="222" t="str">
        <f t="shared" ca="1" si="48"/>
        <v>IN</v>
      </c>
      <c r="T322" s="222" t="str">
        <f ca="1">IF(B322="","",IF(ISERROR(MATCH($J322,SorP!$B$1:$B$6230,0)),"",INDIRECT("'SorP'!$A$"&amp;MATCH($J322,SorP!$B$1:$B$6230,0))))</f>
        <v>IN-GJ</v>
      </c>
      <c r="U322" s="238"/>
      <c r="V322" s="270">
        <f>IF(C322="",NA(),MATCH($B322&amp;$C322,'Smelter Look-up'!$J:$J,0))</f>
        <v>255</v>
      </c>
      <c r="W322" s="271"/>
      <c r="X322" s="271">
        <f t="shared" si="49"/>
        <v>0</v>
      </c>
      <c r="Y322" s="271"/>
      <c r="Z322" s="271"/>
      <c r="AB322" s="273" t="str">
        <f t="shared" si="50"/>
        <v>GoldSovereign Metals</v>
      </c>
    </row>
    <row r="323" spans="1:28" s="272" customFormat="1" ht="38.25">
      <c r="A323" s="214" t="s">
        <v>14108</v>
      </c>
      <c r="B323" s="215" t="s">
        <v>1131</v>
      </c>
      <c r="C323" s="219" t="s">
        <v>14093</v>
      </c>
      <c r="D323" s="278"/>
      <c r="E323" s="215" t="s">
        <v>13324</v>
      </c>
      <c r="F323" s="215" t="s">
        <v>14108</v>
      </c>
      <c r="G323" s="215" t="s">
        <v>13459</v>
      </c>
      <c r="H323" s="216">
        <v>0</v>
      </c>
      <c r="I323" s="217" t="s">
        <v>14120</v>
      </c>
      <c r="J323" s="217" t="s">
        <v>10274</v>
      </c>
      <c r="K323" s="268"/>
      <c r="L323" s="268"/>
      <c r="M323" s="268"/>
      <c r="N323" s="268"/>
      <c r="O323" s="215" t="s">
        <v>13324</v>
      </c>
      <c r="P323" s="218"/>
      <c r="Q323" s="269"/>
      <c r="R323" s="215" t="str">
        <f ca="1">IF(ISERROR($V323),"",OFFSET('Smelter Look-up'!$C$4,$V323-4,0)&amp;"")</f>
        <v>Luna Smelter, Ltd.</v>
      </c>
      <c r="S323" s="222" t="str">
        <f t="shared" ca="1" si="48"/>
        <v>RW</v>
      </c>
      <c r="T323" s="222" t="str">
        <f ca="1">IF(B323="","",IF(ISERROR(MATCH($J323,SorP!$B$1:$B$6230,0)),"",INDIRECT("'SorP'!$A$"&amp;MATCH($J323,SorP!$B$1:$B$6230,0))))</f>
        <v>RW-01</v>
      </c>
      <c r="U323" s="238"/>
      <c r="V323" s="270">
        <f>IF(C323="",NA(),MATCH($B323&amp;$C323,'Smelter Look-up'!$J:$J,0))</f>
        <v>446</v>
      </c>
      <c r="W323" s="271"/>
      <c r="X323" s="271">
        <f t="shared" si="49"/>
        <v>0</v>
      </c>
      <c r="Y323" s="271"/>
      <c r="Z323" s="271"/>
      <c r="AB323" s="273" t="str">
        <f t="shared" si="50"/>
        <v>TinLuna Smelter, Ltd.</v>
      </c>
    </row>
    <row r="324" spans="1:28" s="272" customFormat="1" ht="51">
      <c r="A324" s="214" t="s">
        <v>14048</v>
      </c>
      <c r="B324" s="215" t="s">
        <v>1133</v>
      </c>
      <c r="C324" s="219" t="s">
        <v>14047</v>
      </c>
      <c r="D324" s="278"/>
      <c r="E324" s="215" t="s">
        <v>1111</v>
      </c>
      <c r="F324" s="215" t="s">
        <v>14048</v>
      </c>
      <c r="G324" s="215" t="s">
        <v>13459</v>
      </c>
      <c r="H324" s="216" t="s">
        <v>15939</v>
      </c>
      <c r="I324" s="217" t="s">
        <v>14062</v>
      </c>
      <c r="J324" s="217" t="s">
        <v>13085</v>
      </c>
      <c r="K324" s="268" t="s">
        <v>15940</v>
      </c>
      <c r="L324" s="268" t="s">
        <v>15941</v>
      </c>
      <c r="M324" s="268"/>
      <c r="N324" s="268"/>
      <c r="O324" s="215" t="s">
        <v>1111</v>
      </c>
      <c r="P324" s="218"/>
      <c r="Q324" s="269"/>
      <c r="R324" s="215" t="str">
        <f ca="1">IF(ISERROR($V324),"",OFFSET('Smelter Look-up'!$C$4,$V324-4,0)&amp;"")</f>
        <v>KGETS Co., Ltd.</v>
      </c>
      <c r="S324" s="222" t="str">
        <f t="shared" ca="1" si="48"/>
        <v>KR</v>
      </c>
      <c r="T324" s="222" t="str">
        <f ca="1">IF(B324="","",IF(ISERROR(MATCH($J324,SorP!$B$1:$B$6230,0)),"",INDIRECT("'SorP'!$A$"&amp;MATCH($J324,SorP!$B$1:$B$6230,0))))</f>
        <v>KR-41</v>
      </c>
      <c r="U324" s="238"/>
      <c r="V324" s="270">
        <f>IF(C324="",NA(),MATCH($B324&amp;$C324,'Smelter Look-up'!$J:$J,0))</f>
        <v>584</v>
      </c>
      <c r="W324" s="271"/>
      <c r="X324" s="271">
        <f t="shared" si="49"/>
        <v>0</v>
      </c>
      <c r="Y324" s="271"/>
      <c r="Z324" s="271"/>
      <c r="AB324" s="273" t="str">
        <f t="shared" si="50"/>
        <v>TungstenKGETS Co., Ltd.</v>
      </c>
    </row>
    <row r="325" spans="1:28" s="272" customFormat="1" ht="102">
      <c r="A325" s="214" t="s">
        <v>14036</v>
      </c>
      <c r="B325" s="215" t="s">
        <v>1131</v>
      </c>
      <c r="C325" s="219" t="s">
        <v>14035</v>
      </c>
      <c r="D325" s="278"/>
      <c r="E325" s="215" t="s">
        <v>1100</v>
      </c>
      <c r="F325" s="215" t="s">
        <v>14036</v>
      </c>
      <c r="G325" s="215" t="s">
        <v>13459</v>
      </c>
      <c r="H325" s="216">
        <v>0</v>
      </c>
      <c r="I325" s="217" t="s">
        <v>2477</v>
      </c>
      <c r="J325" s="217" t="s">
        <v>13851</v>
      </c>
      <c r="K325" s="268"/>
      <c r="L325" s="268"/>
      <c r="M325" s="268"/>
      <c r="N325" s="268"/>
      <c r="O325" s="215" t="s">
        <v>1100</v>
      </c>
      <c r="P325" s="218"/>
      <c r="Q325" s="269" t="s">
        <v>16014</v>
      </c>
      <c r="R325" s="215" t="str">
        <f ca="1">IF(ISERROR($V325),"",OFFSET('Smelter Look-up'!$C$4,$V325-4,0)&amp;"")</f>
        <v>Yunnan Yunfan Non-ferrous Metals Co., Ltd.</v>
      </c>
      <c r="S325" s="222" t="str">
        <f t="shared" ca="1" si="48"/>
        <v>CN</v>
      </c>
      <c r="T325" s="222" t="str">
        <f ca="1">IF(B325="","",IF(ISERROR(MATCH($J325,SorP!$B$1:$B$6230,0)),"",INDIRECT("'SorP'!$A$"&amp;MATCH($J325,SorP!$B$1:$B$6230,0))))</f>
        <v>CN-YN</v>
      </c>
      <c r="U325" s="238"/>
      <c r="V325" s="270">
        <f>IF(C325="",NA(),MATCH($B325&amp;$C325,'Smelter Look-up'!$J:$J,0))</f>
        <v>528</v>
      </c>
      <c r="W325" s="271"/>
      <c r="X325" s="271">
        <f t="shared" si="49"/>
        <v>0</v>
      </c>
      <c r="Y325" s="271"/>
      <c r="Z325" s="271"/>
      <c r="AB325" s="273" t="str">
        <f t="shared" si="50"/>
        <v>TinYunnan Yunfan Non-ferrous Metals Co., Ltd.</v>
      </c>
    </row>
    <row r="326" spans="1:28" s="272" customFormat="1" ht="76.5">
      <c r="A326" s="214" t="s">
        <v>14043</v>
      </c>
      <c r="B326" s="215" t="s">
        <v>1133</v>
      </c>
      <c r="C326" s="219" t="s">
        <v>14042</v>
      </c>
      <c r="D326" s="278"/>
      <c r="E326" s="215" t="s">
        <v>1100</v>
      </c>
      <c r="F326" s="215" t="s">
        <v>14043</v>
      </c>
      <c r="G326" s="215" t="s">
        <v>13459</v>
      </c>
      <c r="H326" s="216" t="s">
        <v>15942</v>
      </c>
      <c r="I326" s="217" t="s">
        <v>14068</v>
      </c>
      <c r="J326" s="217" t="s">
        <v>13841</v>
      </c>
      <c r="K326" s="268" t="s">
        <v>15943</v>
      </c>
      <c r="L326" s="268" t="s">
        <v>15944</v>
      </c>
      <c r="M326" s="268"/>
      <c r="N326" s="268"/>
      <c r="O326" s="215" t="s">
        <v>1100</v>
      </c>
      <c r="P326" s="218"/>
      <c r="Q326" s="269"/>
      <c r="R326" s="215" t="str">
        <f ca="1">IF(ISERROR($V326),"",OFFSET('Smelter Look-up'!$C$4,$V326-4,0)&amp;"")</f>
        <v>Fujian Ganmin RareMetal Co., Ltd.</v>
      </c>
      <c r="S326" s="222" t="str">
        <f t="shared" ca="1" si="48"/>
        <v>CN</v>
      </c>
      <c r="T326" s="222" t="str">
        <f ca="1">IF(B326="","",IF(ISERROR(MATCH($J326,SorP!$B$1:$B$6230,0)),"",INDIRECT("'SorP'!$A$"&amp;MATCH($J326,SorP!$B$1:$B$6230,0))))</f>
        <v>CN-FJ</v>
      </c>
      <c r="U326" s="238"/>
      <c r="V326" s="270">
        <f>IF(C326="",NA(),MATCH($B326&amp;$C326,'Smelter Look-up'!$J:$J,0))</f>
        <v>553</v>
      </c>
      <c r="W326" s="271"/>
      <c r="X326" s="271">
        <f t="shared" si="49"/>
        <v>0</v>
      </c>
      <c r="Y326" s="271"/>
      <c r="Z326" s="271"/>
      <c r="AB326" s="273" t="str">
        <f t="shared" si="50"/>
        <v>TungstenFujian Ganmin RareMetal Co., Ltd.</v>
      </c>
    </row>
    <row r="327" spans="1:28" s="272" customFormat="1" ht="63.75">
      <c r="A327" s="214" t="s">
        <v>14050</v>
      </c>
      <c r="B327" s="215" t="s">
        <v>1133</v>
      </c>
      <c r="C327" s="219" t="s">
        <v>14049</v>
      </c>
      <c r="D327" s="278"/>
      <c r="E327" s="215" t="s">
        <v>2462</v>
      </c>
      <c r="F327" s="215" t="s">
        <v>14050</v>
      </c>
      <c r="G327" s="215" t="s">
        <v>13459</v>
      </c>
      <c r="H327" s="216" t="s">
        <v>15945</v>
      </c>
      <c r="I327" s="217" t="s">
        <v>14063</v>
      </c>
      <c r="J327" s="217" t="s">
        <v>11694</v>
      </c>
      <c r="K327" s="268" t="s">
        <v>15946</v>
      </c>
      <c r="L327" s="268" t="s">
        <v>15947</v>
      </c>
      <c r="M327" s="268"/>
      <c r="N327" s="268"/>
      <c r="O327" s="215" t="s">
        <v>2462</v>
      </c>
      <c r="P327" s="218"/>
      <c r="Q327" s="269"/>
      <c r="R327" s="215" t="str">
        <f ca="1">IF(ISERROR($V327),"",OFFSET('Smelter Look-up'!$C$4,$V327-4,0)&amp;"")</f>
        <v>Lianyou Metals Co., Ltd.</v>
      </c>
      <c r="S327" s="222" t="str">
        <f t="shared" ca="1" si="48"/>
        <v>TW</v>
      </c>
      <c r="T327" s="222" t="str">
        <f ca="1">IF(B327="","",IF(ISERROR(MATCH($J327,SorP!$B$1:$B$6230,0)),"",INDIRECT("'SorP'!$A$"&amp;MATCH($J327,SorP!$B$1:$B$6230,0))))</f>
        <v>TW-PIF</v>
      </c>
      <c r="U327" s="238"/>
      <c r="V327" s="270">
        <f>IF(C327="",NA(),MATCH($B327&amp;$C327,'Smelter Look-up'!$J:$J,0))</f>
        <v>585</v>
      </c>
      <c r="W327" s="271"/>
      <c r="X327" s="271">
        <f t="shared" si="49"/>
        <v>0</v>
      </c>
      <c r="Y327" s="271"/>
      <c r="Z327" s="271"/>
      <c r="AB327" s="273" t="str">
        <f t="shared" si="50"/>
        <v>TungstenLianyou Metals Co., Ltd.</v>
      </c>
    </row>
    <row r="328" spans="1:28" s="272" customFormat="1" ht="76.5">
      <c r="A328" s="214" t="s">
        <v>14046</v>
      </c>
      <c r="B328" s="215" t="s">
        <v>1133</v>
      </c>
      <c r="C328" s="219" t="s">
        <v>14045</v>
      </c>
      <c r="D328" s="278"/>
      <c r="E328" s="215" t="s">
        <v>883</v>
      </c>
      <c r="F328" s="215" t="s">
        <v>14046</v>
      </c>
      <c r="G328" s="215" t="s">
        <v>13459</v>
      </c>
      <c r="H328" s="216" t="s">
        <v>15948</v>
      </c>
      <c r="I328" s="217" t="s">
        <v>14061</v>
      </c>
      <c r="J328" s="217" t="s">
        <v>10153</v>
      </c>
      <c r="K328" s="268" t="s">
        <v>15949</v>
      </c>
      <c r="L328" s="268" t="s">
        <v>15950</v>
      </c>
      <c r="M328" s="268"/>
      <c r="N328" s="268"/>
      <c r="O328" s="215" t="s">
        <v>883</v>
      </c>
      <c r="P328" s="218"/>
      <c r="Q328" s="269"/>
      <c r="R328" s="215" t="str">
        <f ca="1">IF(ISERROR($V328),"",OFFSET('Smelter Look-up'!$C$4,$V328-4,0)&amp;"")</f>
        <v>JSC "Kirovgrad Hard Alloys Plant"</v>
      </c>
      <c r="S328" s="222" t="str">
        <f t="shared" ca="1" si="48"/>
        <v>RU</v>
      </c>
      <c r="T328" s="222" t="str">
        <f ca="1">IF(B328="","",IF(ISERROR(MATCH($J328,SorP!$B$1:$B$6230,0)),"",INDIRECT("'SorP'!$A$"&amp;MATCH($J328,SorP!$B$1:$B$6230,0))))</f>
        <v>RU-SVE</v>
      </c>
      <c r="U328" s="238"/>
      <c r="V328" s="270">
        <f>IF(C328="",NA(),MATCH($B328&amp;$C328,'Smelter Look-up'!$J:$J,0))</f>
        <v>581</v>
      </c>
      <c r="W328" s="271"/>
      <c r="X328" s="271">
        <f t="shared" si="49"/>
        <v>0</v>
      </c>
      <c r="Y328" s="271"/>
      <c r="Z328" s="271"/>
      <c r="AB328" s="273" t="str">
        <f t="shared" si="50"/>
        <v>TungstenJSC "Kirovgrad Hard Alloys Plant"</v>
      </c>
    </row>
    <row r="329" spans="1:28" s="272" customFormat="1" ht="76.5">
      <c r="A329" s="214" t="s">
        <v>14032</v>
      </c>
      <c r="B329" s="215" t="s">
        <v>1131</v>
      </c>
      <c r="C329" s="219" t="s">
        <v>14031</v>
      </c>
      <c r="D329" s="278"/>
      <c r="E329" s="215" t="s">
        <v>1106</v>
      </c>
      <c r="F329" s="215" t="s">
        <v>14032</v>
      </c>
      <c r="G329" s="215" t="s">
        <v>13459</v>
      </c>
      <c r="H329" s="216" t="s">
        <v>15951</v>
      </c>
      <c r="I329" s="217" t="s">
        <v>14058</v>
      </c>
      <c r="J329" s="217" t="s">
        <v>6240</v>
      </c>
      <c r="K329" s="268" t="s">
        <v>15952</v>
      </c>
      <c r="L329" s="268" t="s">
        <v>15953</v>
      </c>
      <c r="M329" s="268"/>
      <c r="N329" s="268"/>
      <c r="O329" s="215" t="s">
        <v>1106</v>
      </c>
      <c r="P329" s="218"/>
      <c r="Q329" s="269"/>
      <c r="R329" s="215" t="str">
        <f ca="1">IF(ISERROR($V329),"",OFFSET('Smelter Look-up'!$C$4,$V329-4,0)&amp;"")</f>
        <v>Precious Minerals and Smelting Limited</v>
      </c>
      <c r="S329" s="222" t="str">
        <f t="shared" ca="1" si="48"/>
        <v>IN</v>
      </c>
      <c r="T329" s="222" t="str">
        <f ca="1">IF(B329="","",IF(ISERROR(MATCH($J329,SorP!$B$1:$B$6230,0)),"",INDIRECT("'SorP'!$A$"&amp;MATCH($J329,SorP!$B$1:$B$6230,0))))</f>
        <v>IN-CT</v>
      </c>
      <c r="U329" s="238"/>
      <c r="V329" s="270">
        <f>IF(C329="",NA(),MATCH($B329&amp;$C329,'Smelter Look-up'!$J:$J,0))</f>
        <v>474</v>
      </c>
      <c r="W329" s="271"/>
      <c r="X329" s="271">
        <f t="shared" si="49"/>
        <v>0</v>
      </c>
      <c r="Y329" s="271"/>
      <c r="Z329" s="271"/>
      <c r="AB329" s="273" t="str">
        <f t="shared" si="50"/>
        <v>TinPrecious Minerals and Smelting Limited</v>
      </c>
    </row>
    <row r="330" spans="1:28" s="272" customFormat="1" ht="102">
      <c r="A330" s="214" t="s">
        <v>14024</v>
      </c>
      <c r="B330" s="215" t="s">
        <v>1131</v>
      </c>
      <c r="C330" s="219" t="s">
        <v>14092</v>
      </c>
      <c r="D330" s="278"/>
      <c r="E330" s="215" t="s">
        <v>1100</v>
      </c>
      <c r="F330" s="215" t="s">
        <v>14024</v>
      </c>
      <c r="G330" s="215" t="s">
        <v>13459</v>
      </c>
      <c r="H330" s="216" t="s">
        <v>15954</v>
      </c>
      <c r="I330" s="217" t="s">
        <v>2477</v>
      </c>
      <c r="J330" s="217" t="s">
        <v>13851</v>
      </c>
      <c r="K330" s="268" t="s">
        <v>15955</v>
      </c>
      <c r="L330" s="268" t="s">
        <v>15956</v>
      </c>
      <c r="M330" s="268"/>
      <c r="N330" s="268"/>
      <c r="O330" s="215" t="s">
        <v>1100</v>
      </c>
      <c r="P330" s="218"/>
      <c r="Q330" s="269"/>
      <c r="R330" s="215" t="str">
        <f ca="1">IF(ISERROR($V330),"",OFFSET('Smelter Look-up'!$C$4,$V330-4,0)&amp;"")</f>
        <v>Gejiu City Fuxiang Industry and Trade Co., Ltd.</v>
      </c>
      <c r="S330" s="222" t="str">
        <f t="shared" ca="1" si="48"/>
        <v>CN</v>
      </c>
      <c r="T330" s="222" t="str">
        <f ca="1">IF(B330="","",IF(ISERROR(MATCH($J330,SorP!$B$1:$B$6230,0)),"",INDIRECT("'SorP'!$A$"&amp;MATCH($J330,SorP!$B$1:$B$6230,0))))</f>
        <v>CN-YN</v>
      </c>
      <c r="U330" s="238"/>
      <c r="V330" s="270">
        <f>IF(C330="",NA(),MATCH($B330&amp;$C330,'Smelter Look-up'!$J:$J,0))</f>
        <v>424</v>
      </c>
      <c r="W330" s="271"/>
      <c r="X330" s="271">
        <f t="shared" si="49"/>
        <v>0</v>
      </c>
      <c r="Y330" s="271"/>
      <c r="Z330" s="271"/>
      <c r="AB330" s="273" t="str">
        <f t="shared" si="50"/>
        <v>TinGejiu City Fuxiang Industry and Trade Co., Ltd.</v>
      </c>
    </row>
    <row r="331" spans="1:28" s="272" customFormat="1" ht="63.75">
      <c r="A331" s="214" t="s">
        <v>14114</v>
      </c>
      <c r="B331" s="215" t="s">
        <v>1133</v>
      </c>
      <c r="C331" s="219" t="s">
        <v>14099</v>
      </c>
      <c r="D331" s="278" t="s">
        <v>14099</v>
      </c>
      <c r="E331" s="215" t="s">
        <v>883</v>
      </c>
      <c r="F331" s="215" t="s">
        <v>14114</v>
      </c>
      <c r="G331" s="215" t="s">
        <v>13459</v>
      </c>
      <c r="H331" s="216" t="s">
        <v>15631</v>
      </c>
      <c r="I331" s="217" t="s">
        <v>14123</v>
      </c>
      <c r="J331" s="217" t="s">
        <v>14124</v>
      </c>
      <c r="K331" s="268"/>
      <c r="L331" s="268"/>
      <c r="M331" s="268"/>
      <c r="N331" s="268"/>
      <c r="O331" s="215" t="s">
        <v>883</v>
      </c>
      <c r="P331" s="218"/>
      <c r="Q331" s="269"/>
      <c r="R331" s="215" t="str">
        <f ca="1">IF(ISERROR($V331),"",OFFSET('Smelter Look-up'!$C$4,$V331-4,0)&amp;"")</f>
        <v>NPP Tyazhmetprom LLC</v>
      </c>
      <c r="S331" s="222" t="str">
        <f t="shared" ca="1" si="48"/>
        <v>RU</v>
      </c>
      <c r="T331" s="222" t="str">
        <f ca="1">IF(B331="","",IF(ISERROR(MATCH($J331,SorP!$B$1:$B$6230,0)),"",INDIRECT("'SorP'!$A$"&amp;MATCH($J331,SorP!$B$1:$B$6230,0))))</f>
        <v>RU-CHE</v>
      </c>
      <c r="U331" s="238"/>
      <c r="V331" s="270">
        <f>IF(C331="",NA(),MATCH($B331&amp;$C331,'Smelter Look-up'!$J:$J,0))</f>
        <v>591</v>
      </c>
      <c r="W331" s="271"/>
      <c r="X331" s="271">
        <f t="shared" si="49"/>
        <v>0</v>
      </c>
      <c r="Y331" s="271"/>
      <c r="Z331" s="271"/>
      <c r="AB331" s="273" t="str">
        <f t="shared" si="50"/>
        <v>TungstenNPP Tyazhmetprom LLC</v>
      </c>
    </row>
    <row r="332" spans="1:28" s="272" customFormat="1" ht="89.25">
      <c r="A332" s="214" t="s">
        <v>14101</v>
      </c>
      <c r="B332" s="215" t="s">
        <v>1130</v>
      </c>
      <c r="C332" s="219" t="s">
        <v>14076</v>
      </c>
      <c r="D332" s="278" t="s">
        <v>14076</v>
      </c>
      <c r="E332" s="215" t="s">
        <v>13205</v>
      </c>
      <c r="F332" s="215" t="s">
        <v>14101</v>
      </c>
      <c r="G332" s="215" t="s">
        <v>15631</v>
      </c>
      <c r="H332" s="216" t="s">
        <v>15631</v>
      </c>
      <c r="I332" s="217" t="s">
        <v>14116</v>
      </c>
      <c r="J332" s="217" t="s">
        <v>3966</v>
      </c>
      <c r="K332" s="268"/>
      <c r="L332" s="268"/>
      <c r="M332" s="268"/>
      <c r="N332" s="268"/>
      <c r="O332" s="215" t="s">
        <v>13205</v>
      </c>
      <c r="P332" s="218"/>
      <c r="Q332" s="269"/>
      <c r="R332" s="215" t="str">
        <f ca="1">IF(ISERROR($V332),"",OFFSET('Smelter Look-up'!$C$4,$V332-4,0)&amp;"")</f>
        <v>C.I Metales Procesados Industriales SAS</v>
      </c>
      <c r="S332" s="222" t="str">
        <f t="shared" ca="1" si="48"/>
        <v>CO</v>
      </c>
      <c r="T332" s="222" t="str">
        <f ca="1">IF(B332="","",IF(ISERROR(MATCH($J332,SorP!$B$1:$B$6230,0)),"",INDIRECT("'SorP'!$A$"&amp;MATCH($J332,SorP!$B$1:$B$6230,0))))</f>
        <v>CO-CUN</v>
      </c>
      <c r="U332" s="238"/>
      <c r="V332" s="270">
        <f>IF(C332="",NA(),MATCH($B332&amp;$C332,'Smelter Look-up'!$J:$J,0))</f>
        <v>41</v>
      </c>
      <c r="W332" s="271"/>
      <c r="X332" s="271">
        <f t="shared" si="49"/>
        <v>0</v>
      </c>
      <c r="Y332" s="271"/>
      <c r="Z332" s="271"/>
      <c r="AB332" s="273" t="str">
        <f t="shared" si="50"/>
        <v>GoldC.I Metales Procesados Industriales SAS</v>
      </c>
    </row>
    <row r="333" spans="1:28" s="272" customFormat="1" ht="89.25">
      <c r="A333" s="214" t="s">
        <v>14102</v>
      </c>
      <c r="B333" s="215" t="s">
        <v>1130</v>
      </c>
      <c r="C333" s="219" t="s">
        <v>14079</v>
      </c>
      <c r="D333" s="278"/>
      <c r="E333" s="215" t="s">
        <v>1108</v>
      </c>
      <c r="F333" s="215" t="s">
        <v>14102</v>
      </c>
      <c r="G333" s="215" t="s">
        <v>13459</v>
      </c>
      <c r="H333" s="216">
        <v>0</v>
      </c>
      <c r="I333" s="217" t="s">
        <v>14117</v>
      </c>
      <c r="J333" s="217" t="s">
        <v>1582</v>
      </c>
      <c r="K333" s="268"/>
      <c r="L333" s="268"/>
      <c r="M333" s="268"/>
      <c r="N333" s="268"/>
      <c r="O333" s="215" t="s">
        <v>1108</v>
      </c>
      <c r="P333" s="218"/>
      <c r="Q333" s="269"/>
      <c r="R333" s="215" t="str">
        <f ca="1">IF(ISERROR($V333),"",OFFSET('Smelter Look-up'!$C$4,$V333-4,0)&amp;"")</f>
        <v>Eco-System Recycling Co., Ltd. North Plant</v>
      </c>
      <c r="S333" s="222" t="str">
        <f t="shared" ca="1" si="48"/>
        <v>JP</v>
      </c>
      <c r="T333" s="222" t="str">
        <f ca="1">IF(B333="","",IF(ISERROR(MATCH($J333,SorP!$B$1:$B$6230,0)),"",INDIRECT("'SorP'!$A$"&amp;MATCH($J333,SorP!$B$1:$B$6230,0))))</f>
        <v>JP-05</v>
      </c>
      <c r="U333" s="238"/>
      <c r="V333" s="270">
        <f>IF(C333="",NA(),MATCH($B333&amp;$C333,'Smelter Look-up'!$J:$J,0))</f>
        <v>71</v>
      </c>
      <c r="W333" s="271"/>
      <c r="X333" s="271">
        <f t="shared" si="49"/>
        <v>0</v>
      </c>
      <c r="Y333" s="271"/>
      <c r="Z333" s="271"/>
      <c r="AB333" s="273" t="str">
        <f t="shared" si="50"/>
        <v>GoldEco-System Recycling Co., Ltd. North Plant</v>
      </c>
    </row>
    <row r="334" spans="1:28" s="272" customFormat="1" ht="89.25">
      <c r="A334" s="214" t="s">
        <v>14103</v>
      </c>
      <c r="B334" s="215" t="s">
        <v>1130</v>
      </c>
      <c r="C334" s="219" t="s">
        <v>14080</v>
      </c>
      <c r="D334" s="278" t="s">
        <v>14080</v>
      </c>
      <c r="E334" s="215" t="s">
        <v>1108</v>
      </c>
      <c r="F334" s="215" t="s">
        <v>14103</v>
      </c>
      <c r="G334" s="215" t="s">
        <v>13459</v>
      </c>
      <c r="H334" s="216" t="s">
        <v>15631</v>
      </c>
      <c r="I334" s="217" t="s">
        <v>6793</v>
      </c>
      <c r="J334" s="217" t="s">
        <v>6793</v>
      </c>
      <c r="K334" s="268"/>
      <c r="L334" s="268"/>
      <c r="M334" s="268"/>
      <c r="N334" s="268"/>
      <c r="O334" s="215" t="s">
        <v>1108</v>
      </c>
      <c r="P334" s="218"/>
      <c r="Q334" s="269"/>
      <c r="R334" s="215" t="str">
        <f ca="1">IF(ISERROR($V334),"",OFFSET('Smelter Look-up'!$C$4,$V334-4,0)&amp;"")</f>
        <v>Eco-System Recycling Co., Ltd. West Plant</v>
      </c>
      <c r="S334" s="222" t="str">
        <f t="shared" ca="1" si="48"/>
        <v>JP</v>
      </c>
      <c r="T334" s="222" t="str">
        <f ca="1">IF(B334="","",IF(ISERROR(MATCH($J334,SorP!$B$1:$B$6230,0)),"",INDIRECT("'SorP'!$A$"&amp;MATCH($J334,SorP!$B$1:$B$6230,0))))</f>
        <v>JP-33</v>
      </c>
      <c r="U334" s="238"/>
      <c r="V334" s="270">
        <f>IF(C334="",NA(),MATCH($B334&amp;$C334,'Smelter Look-up'!$J:$J,0))</f>
        <v>72</v>
      </c>
      <c r="W334" s="271"/>
      <c r="X334" s="271">
        <f t="shared" si="49"/>
        <v>0</v>
      </c>
      <c r="Y334" s="271"/>
      <c r="Z334" s="271"/>
      <c r="AB334" s="273" t="str">
        <f t="shared" si="50"/>
        <v>GoldEco-System Recycling Co., Ltd. West Plant</v>
      </c>
    </row>
    <row r="335" spans="1:28" s="272" customFormat="1" ht="63.75">
      <c r="A335" s="214" t="s">
        <v>14109</v>
      </c>
      <c r="B335" s="215" t="s">
        <v>1131</v>
      </c>
      <c r="C335" s="219" t="s">
        <v>14094</v>
      </c>
      <c r="D335" s="278"/>
      <c r="E335" s="215" t="s">
        <v>1105</v>
      </c>
      <c r="F335" s="215" t="s">
        <v>14109</v>
      </c>
      <c r="G335" s="215" t="s">
        <v>13459</v>
      </c>
      <c r="H335" s="216" t="s">
        <v>15957</v>
      </c>
      <c r="I335" s="217" t="s">
        <v>15631</v>
      </c>
      <c r="J335" s="217" t="s">
        <v>15631</v>
      </c>
      <c r="K335" s="268" t="s">
        <v>15631</v>
      </c>
      <c r="L335" s="268" t="s">
        <v>15631</v>
      </c>
      <c r="M335" s="268"/>
      <c r="N335" s="268"/>
      <c r="O335" s="215" t="s">
        <v>1105</v>
      </c>
      <c r="P335" s="218"/>
      <c r="Q335" s="269"/>
      <c r="R335" s="215" t="str">
        <f ca="1">IF(ISERROR($V335),"",OFFSET('Smelter Look-up'!$C$4,$V335-4,0)&amp;"")</f>
        <v>PT Mitra Sukses Globalindo</v>
      </c>
      <c r="S335" s="222" t="str">
        <f t="shared" ca="1" si="48"/>
        <v>ID</v>
      </c>
      <c r="T335" s="222" t="str">
        <f ca="1">IF(B335="","",IF(ISERROR(MATCH($J335,SorP!$B$1:$B$6230,0)),"",INDIRECT("'SorP'!$A$"&amp;MATCH($J335,SorP!$B$1:$B$6230,0))))</f>
        <v/>
      </c>
      <c r="U335" s="238"/>
      <c r="V335" s="270">
        <f>IF(C335="",NA(),MATCH($B335&amp;$C335,'Smelter Look-up'!$J:$J,0))</f>
        <v>483</v>
      </c>
      <c r="W335" s="271"/>
      <c r="X335" s="271">
        <f t="shared" si="49"/>
        <v>0</v>
      </c>
      <c r="Y335" s="271"/>
      <c r="Z335" s="271"/>
      <c r="AB335" s="273" t="str">
        <f t="shared" si="50"/>
        <v>TinPT Mitra Sukses Globalindo</v>
      </c>
    </row>
    <row r="336" spans="1:28" s="272" customFormat="1" ht="76.5">
      <c r="A336" s="214" t="s">
        <v>14100</v>
      </c>
      <c r="B336" s="215" t="s">
        <v>1130</v>
      </c>
      <c r="C336" s="219" t="s">
        <v>14075</v>
      </c>
      <c r="D336" s="278"/>
      <c r="E336" s="215" t="s">
        <v>1106</v>
      </c>
      <c r="F336" s="215" t="s">
        <v>14100</v>
      </c>
      <c r="G336" s="215" t="s">
        <v>13459</v>
      </c>
      <c r="H336" s="216" t="s">
        <v>15958</v>
      </c>
      <c r="I336" s="217" t="s">
        <v>14115</v>
      </c>
      <c r="J336" s="217" t="s">
        <v>1734</v>
      </c>
      <c r="K336" s="268" t="s">
        <v>15959</v>
      </c>
      <c r="L336" s="268" t="s">
        <v>15960</v>
      </c>
      <c r="M336" s="268"/>
      <c r="N336" s="268"/>
      <c r="O336" s="215" t="s">
        <v>1106</v>
      </c>
      <c r="P336" s="218"/>
      <c r="Q336" s="269"/>
      <c r="R336" s="215" t="str">
        <f ca="1">IF(ISERROR($V336),"",OFFSET('Smelter Look-up'!$C$4,$V336-4,0)&amp;"")</f>
        <v>Augmont Enterprises Private Limited</v>
      </c>
      <c r="S336" s="222" t="str">
        <f t="shared" ca="1" si="48"/>
        <v>IN</v>
      </c>
      <c r="T336" s="222" t="str">
        <f ca="1">IF(B336="","",IF(ISERROR(MATCH($J336,SorP!$B$1:$B$6230,0)),"",INDIRECT("'SorP'!$A$"&amp;MATCH($J336,SorP!$B$1:$B$6230,0))))</f>
        <v>IN-MH</v>
      </c>
      <c r="U336" s="238"/>
      <c r="V336" s="270">
        <f>IF(C336="",NA(),MATCH($B336&amp;$C336,'Smelter Look-up'!$J:$J,0))</f>
        <v>33</v>
      </c>
      <c r="W336" s="271"/>
      <c r="X336" s="271">
        <f t="shared" si="49"/>
        <v>0</v>
      </c>
      <c r="Y336" s="271"/>
      <c r="Z336" s="271"/>
      <c r="AB336" s="273" t="str">
        <f t="shared" si="50"/>
        <v>GoldAugmont Enterprises Private Limited</v>
      </c>
    </row>
    <row r="337" spans="1:28" s="272" customFormat="1" ht="63.75">
      <c r="A337" s="214" t="s">
        <v>14106</v>
      </c>
      <c r="B337" s="215" t="s">
        <v>1130</v>
      </c>
      <c r="C337" s="219" t="s">
        <v>14088</v>
      </c>
      <c r="D337" s="278" t="s">
        <v>14088</v>
      </c>
      <c r="E337" s="215" t="s">
        <v>1106</v>
      </c>
      <c r="F337" s="215" t="s">
        <v>14106</v>
      </c>
      <c r="G337" s="215" t="s">
        <v>15631</v>
      </c>
      <c r="H337" s="216" t="s">
        <v>15631</v>
      </c>
      <c r="I337" s="217" t="s">
        <v>14119</v>
      </c>
      <c r="J337" s="217" t="s">
        <v>6304</v>
      </c>
      <c r="K337" s="268"/>
      <c r="L337" s="268"/>
      <c r="M337" s="268"/>
      <c r="N337" s="268"/>
      <c r="O337" s="215" t="s">
        <v>1106</v>
      </c>
      <c r="P337" s="218"/>
      <c r="Q337" s="269"/>
      <c r="R337" s="215" t="str">
        <f ca="1">IF(ISERROR($V337),"",OFFSET('Smelter Look-up'!$C$4,$V337-4,0)&amp;"")</f>
        <v>Kundan Care Products Ltd.</v>
      </c>
      <c r="S337" s="222" t="str">
        <f t="shared" ca="1" si="48"/>
        <v>IN</v>
      </c>
      <c r="T337" s="222" t="str">
        <f ca="1">IF(B337="","",IF(ISERROR(MATCH($J337,SorP!$B$1:$B$6230,0)),"",INDIRECT("'SorP'!$A$"&amp;MATCH($J337,SorP!$B$1:$B$6230,0))))</f>
        <v>IN-UT</v>
      </c>
      <c r="U337" s="238"/>
      <c r="V337" s="270">
        <f>IF(C337="",NA(),MATCH($B337&amp;$C337,'Smelter Look-up'!$J:$J,0))</f>
        <v>143</v>
      </c>
      <c r="W337" s="271"/>
      <c r="X337" s="271">
        <f t="shared" si="49"/>
        <v>0</v>
      </c>
      <c r="Y337" s="271"/>
      <c r="Z337" s="271"/>
      <c r="AB337" s="273" t="str">
        <f t="shared" si="50"/>
        <v>GoldKundan Care Products Ltd.</v>
      </c>
    </row>
    <row r="338" spans="1:28" s="272" customFormat="1" ht="51">
      <c r="A338" s="214" t="s">
        <v>14112</v>
      </c>
      <c r="B338" s="215" t="s">
        <v>1133</v>
      </c>
      <c r="C338" s="219" t="s">
        <v>14097</v>
      </c>
      <c r="D338" s="278" t="s">
        <v>14097</v>
      </c>
      <c r="E338" s="215" t="s">
        <v>1096</v>
      </c>
      <c r="F338" s="215" t="s">
        <v>14112</v>
      </c>
      <c r="G338" s="215" t="s">
        <v>13459</v>
      </c>
      <c r="H338" s="216" t="s">
        <v>15631</v>
      </c>
      <c r="I338" s="217" t="s">
        <v>14122</v>
      </c>
      <c r="J338" s="217" t="s">
        <v>3498</v>
      </c>
      <c r="K338" s="268" t="s">
        <v>2381</v>
      </c>
      <c r="L338" s="268" t="s">
        <v>2381</v>
      </c>
      <c r="M338" s="268" t="s">
        <v>16013</v>
      </c>
      <c r="N338" s="268"/>
      <c r="O338" s="215" t="s">
        <v>1096</v>
      </c>
      <c r="P338" s="218" t="s">
        <v>490</v>
      </c>
      <c r="Q338" s="269"/>
      <c r="R338" s="215" t="str">
        <f ca="1">IF(ISERROR($V338),"",OFFSET('Smelter Look-up'!$C$4,$V338-4,0)&amp;"")</f>
        <v>Cronimet Brasil Ltda</v>
      </c>
      <c r="S338" s="222" t="str">
        <f t="shared" ca="1" si="48"/>
        <v>BR</v>
      </c>
      <c r="T338" s="222" t="str">
        <f ca="1">IF(B338="","",IF(ISERROR(MATCH($J338,SorP!$B$1:$B$6230,0)),"",INDIRECT("'SorP'!$A$"&amp;MATCH($J338,SorP!$B$1:$B$6230,0))))</f>
        <v>BR-SC</v>
      </c>
      <c r="U338" s="238"/>
      <c r="V338" s="270">
        <f>IF(C338="",NA(),MATCH($B338&amp;$C338,'Smelter Look-up'!$J:$J,0))</f>
        <v>552</v>
      </c>
      <c r="W338" s="271"/>
      <c r="X338" s="271">
        <f t="shared" si="49"/>
        <v>0</v>
      </c>
      <c r="Y338" s="271"/>
      <c r="Z338" s="271"/>
      <c r="AB338" s="273" t="str">
        <f t="shared" si="50"/>
        <v>TungstenCronimet Brasil Ltda</v>
      </c>
    </row>
    <row r="339" spans="1:28" s="272" customFormat="1" ht="153">
      <c r="A339" s="214" t="s">
        <v>15370</v>
      </c>
      <c r="B339" s="215" t="s">
        <v>1131</v>
      </c>
      <c r="C339" s="219" t="s">
        <v>15369</v>
      </c>
      <c r="D339" s="278" t="s">
        <v>15369</v>
      </c>
      <c r="E339" s="215" t="s">
        <v>1096</v>
      </c>
      <c r="F339" s="215" t="s">
        <v>15370</v>
      </c>
      <c r="G339" s="215" t="s">
        <v>13459</v>
      </c>
      <c r="H339" s="216" t="s">
        <v>16007</v>
      </c>
      <c r="I339" s="217" t="s">
        <v>15631</v>
      </c>
      <c r="J339" s="217" t="s">
        <v>15631</v>
      </c>
      <c r="K339" s="268" t="s">
        <v>16008</v>
      </c>
      <c r="L339" s="268" t="s">
        <v>16009</v>
      </c>
      <c r="M339" s="268"/>
      <c r="N339" s="268"/>
      <c r="O339" s="215" t="s">
        <v>1096</v>
      </c>
      <c r="P339" s="218"/>
      <c r="Q339" s="269"/>
      <c r="R339" s="215" t="str">
        <f ca="1">IF(ISERROR($V339),"",OFFSET('Smelter Look-up'!$C$4,$V339-4,0)&amp;"")</f>
        <v>CRM Fundicao De Metais E Comercio De Equipamentos Eletronicos Do Brasil Ltda</v>
      </c>
      <c r="S339" s="222" t="str">
        <f t="shared" ca="1" si="48"/>
        <v>BR</v>
      </c>
      <c r="T339" s="222" t="str">
        <f ca="1">IF(B339="","",IF(ISERROR(MATCH($J339,SorP!$B$1:$B$6230,0)),"",INDIRECT("'SorP'!$A$"&amp;MATCH($J339,SorP!$B$1:$B$6230,0))))</f>
        <v/>
      </c>
      <c r="U339" s="238"/>
      <c r="V339" s="270">
        <f>IF(C339="",NA(),MATCH($B339&amp;$C339,'Smelter Look-up'!$J:$J,0))</f>
        <v>401</v>
      </c>
      <c r="W339" s="271"/>
      <c r="X339" s="271">
        <f t="shared" si="49"/>
        <v>0</v>
      </c>
      <c r="Y339" s="271"/>
      <c r="Z339" s="271"/>
      <c r="AB339" s="273" t="str">
        <f t="shared" si="50"/>
        <v>TinCRM Fundicao De Metais E Comercio De Equipamentos Eletronicos Do Brasil Ltda</v>
      </c>
    </row>
    <row r="340" spans="1:28" s="272" customFormat="1" ht="25.5">
      <c r="A340" s="214" t="s">
        <v>15373</v>
      </c>
      <c r="B340" s="215" t="s">
        <v>1131</v>
      </c>
      <c r="C340" s="219" t="s">
        <v>15372</v>
      </c>
      <c r="D340" s="278" t="s">
        <v>15372</v>
      </c>
      <c r="E340" s="215" t="s">
        <v>1102</v>
      </c>
      <c r="F340" s="215" t="s">
        <v>15373</v>
      </c>
      <c r="G340" s="215" t="s">
        <v>13459</v>
      </c>
      <c r="H340" s="216" t="s">
        <v>16010</v>
      </c>
      <c r="I340" s="217" t="s">
        <v>15631</v>
      </c>
      <c r="J340" s="217" t="s">
        <v>15631</v>
      </c>
      <c r="K340" s="268" t="s">
        <v>16011</v>
      </c>
      <c r="L340" s="268" t="s">
        <v>16012</v>
      </c>
      <c r="M340" s="268"/>
      <c r="N340" s="268"/>
      <c r="O340" s="215" t="s">
        <v>1102</v>
      </c>
      <c r="P340" s="218"/>
      <c r="Q340" s="269"/>
      <c r="R340" s="215"/>
      <c r="S340" s="222"/>
      <c r="T340" s="222"/>
      <c r="U340" s="238"/>
      <c r="V340" s="270"/>
      <c r="W340" s="271"/>
      <c r="X340" s="271"/>
      <c r="Y340" s="271"/>
      <c r="Z340" s="271"/>
      <c r="AB340" s="273"/>
    </row>
    <row r="341" spans="1:28" s="272" customFormat="1" ht="89.25">
      <c r="A341" s="214" t="s">
        <v>397</v>
      </c>
      <c r="B341" s="215" t="s">
        <v>1130</v>
      </c>
      <c r="C341" s="219" t="s">
        <v>14078</v>
      </c>
      <c r="D341" s="278"/>
      <c r="E341" s="215" t="s">
        <v>1108</v>
      </c>
      <c r="F341" s="215" t="s">
        <v>397</v>
      </c>
      <c r="G341" s="215" t="s">
        <v>13459</v>
      </c>
      <c r="H341" s="216" t="s">
        <v>16026</v>
      </c>
      <c r="I341" s="217" t="s">
        <v>1586</v>
      </c>
      <c r="J341" s="217" t="s">
        <v>1587</v>
      </c>
      <c r="K341" s="268" t="s">
        <v>16027</v>
      </c>
      <c r="L341" s="268" t="s">
        <v>16028</v>
      </c>
      <c r="M341" s="268"/>
      <c r="N341" s="268"/>
      <c r="O341" s="268" t="s">
        <v>15878</v>
      </c>
      <c r="P341" s="218"/>
      <c r="Q341" s="269"/>
      <c r="R341" s="215" t="str">
        <f ca="1">IF(ISERROR($V341),"",OFFSET('Smelter Look-up'!$C$4,$V341-4,0)&amp;"")</f>
        <v>Eco-System Recycling Co., Ltd. East Plant</v>
      </c>
      <c r="S341" s="222" t="str">
        <f t="shared" ca="1" si="48"/>
        <v>JP</v>
      </c>
      <c r="T341" s="222" t="str">
        <f ca="1">IF(B341="","",IF(ISERROR(MATCH($J341,SorP!$B$1:$B$6230,0)),"",INDIRECT("'SorP'!$A$"&amp;MATCH($J341,SorP!$B$1:$B$6230,0))))</f>
        <v>JP-11</v>
      </c>
      <c r="U341" s="238"/>
      <c r="V341" s="270">
        <f>IF(C341="",NA(),MATCH($B341&amp;$C341,'Smelter Look-up'!$J:$J,0))</f>
        <v>70</v>
      </c>
      <c r="W341" s="271"/>
      <c r="X341" s="271">
        <f t="shared" si="49"/>
        <v>0</v>
      </c>
      <c r="Y341" s="271"/>
      <c r="Z341" s="271"/>
      <c r="AB341" s="273" t="str">
        <f t="shared" si="50"/>
        <v>GoldEco-System Recycling Co., Ltd. East Plant</v>
      </c>
    </row>
    <row r="342" spans="1:28" s="272" customFormat="1" ht="38.25">
      <c r="A342" s="214" t="s">
        <v>14104</v>
      </c>
      <c r="B342" s="215" t="s">
        <v>1130</v>
      </c>
      <c r="C342" s="219" t="s">
        <v>14082</v>
      </c>
      <c r="D342" s="278"/>
      <c r="E342" s="215" t="s">
        <v>13232</v>
      </c>
      <c r="F342" s="215" t="s">
        <v>14104</v>
      </c>
      <c r="G342" s="215" t="s">
        <v>13459</v>
      </c>
      <c r="H342" s="216" t="s">
        <v>16029</v>
      </c>
      <c r="I342" s="217">
        <v>0</v>
      </c>
      <c r="J342" s="217">
        <v>0</v>
      </c>
      <c r="K342" s="268" t="s">
        <v>16030</v>
      </c>
      <c r="L342" s="268" t="s">
        <v>16031</v>
      </c>
      <c r="M342" s="268"/>
      <c r="N342" s="268"/>
      <c r="O342" s="268" t="s">
        <v>15695</v>
      </c>
      <c r="P342" s="218"/>
      <c r="Q342" s="269"/>
      <c r="R342" s="215" t="str">
        <f ca="1">IF(ISERROR($V342),"",OFFSET('Smelter Look-up'!$C$4,$V342-4,0)&amp;"")</f>
        <v>Gold Coast Refinery</v>
      </c>
      <c r="S342" s="222" t="str">
        <f t="shared" ref="S342:S372" ca="1" si="51">IF(B342="","",IF(ISERROR(MATCH($E342,CL,0)),"Unknown",INDIRECT("'C'!$A$"&amp;MATCH($E342,CL,0)+1)))</f>
        <v>GH</v>
      </c>
      <c r="T342" s="222" t="str">
        <f ca="1">IF(B342="","",IF(ISERROR(MATCH($J342,SorP!$B$1:$B$6230,0)),"",INDIRECT("'SorP'!$A$"&amp;MATCH($J342,SorP!$B$1:$B$6230,0))))</f>
        <v/>
      </c>
      <c r="U342" s="238"/>
      <c r="V342" s="270">
        <f>IF(C342="",NA(),MATCH($B342&amp;$C342,'Smelter Look-up'!$J:$J,0))</f>
        <v>86</v>
      </c>
      <c r="W342" s="271"/>
      <c r="X342" s="271">
        <f t="shared" ref="X342:X372" si="52">IF(AND(C342="Smelter not listed",OR(LEN(D342)=0,LEN(E342)=0)),1,0)</f>
        <v>0</v>
      </c>
      <c r="Y342" s="271"/>
      <c r="Z342" s="271"/>
      <c r="AB342" s="273" t="str">
        <f t="shared" ref="AB342:AB372" si="53">B342&amp;C342</f>
        <v>GoldGold Coast Refinery</v>
      </c>
    </row>
    <row r="343" spans="1:28" s="272" customFormat="1" ht="38.25">
      <c r="A343" s="214" t="s">
        <v>15338</v>
      </c>
      <c r="B343" s="215" t="s">
        <v>1130</v>
      </c>
      <c r="C343" s="219" t="s">
        <v>15337</v>
      </c>
      <c r="D343" s="278"/>
      <c r="E343" s="215" t="s">
        <v>13304</v>
      </c>
      <c r="F343" s="215" t="s">
        <v>15338</v>
      </c>
      <c r="G343" s="215" t="s">
        <v>13459</v>
      </c>
      <c r="H343" s="216" t="s">
        <v>16032</v>
      </c>
      <c r="I343" s="217">
        <v>0</v>
      </c>
      <c r="J343" s="217">
        <v>0</v>
      </c>
      <c r="K343" s="268" t="s">
        <v>16033</v>
      </c>
      <c r="L343" s="268" t="s">
        <v>16034</v>
      </c>
      <c r="M343" s="268"/>
      <c r="N343" s="268"/>
      <c r="O343" s="268" t="s">
        <v>15695</v>
      </c>
      <c r="P343" s="218"/>
      <c r="Q343" s="269"/>
      <c r="R343" s="215" t="str">
        <f ca="1">IF(ISERROR($V343),"",OFFSET('Smelter Look-up'!$C$4,$V343-4,0)&amp;"")</f>
        <v>K.A. Rasmussen</v>
      </c>
      <c r="S343" s="222" t="str">
        <f t="shared" ca="1" si="51"/>
        <v>NO</v>
      </c>
      <c r="T343" s="222" t="str">
        <f ca="1">IF(B343="","",IF(ISERROR(MATCH($J343,SorP!$B$1:$B$6230,0)),"",INDIRECT("'SorP'!$A$"&amp;MATCH($J343,SorP!$B$1:$B$6230,0))))</f>
        <v/>
      </c>
      <c r="U343" s="238"/>
      <c r="V343" s="270">
        <f>IF(C343="",NA(),MATCH($B343&amp;$C343,'Smelter Look-up'!$J:$J,0))</f>
        <v>129</v>
      </c>
      <c r="W343" s="271"/>
      <c r="X343" s="271">
        <f t="shared" si="52"/>
        <v>0</v>
      </c>
      <c r="Y343" s="271"/>
      <c r="Z343" s="271"/>
      <c r="AB343" s="273" t="str">
        <f t="shared" si="53"/>
        <v>GoldK.A. Rasmussen</v>
      </c>
    </row>
    <row r="344" spans="1:28" s="272" customFormat="1" ht="102">
      <c r="A344" s="214" t="s">
        <v>15353</v>
      </c>
      <c r="B344" s="215" t="s">
        <v>1130</v>
      </c>
      <c r="C344" s="219" t="s">
        <v>15352</v>
      </c>
      <c r="D344" s="278"/>
      <c r="E344" s="215" t="s">
        <v>1100</v>
      </c>
      <c r="F344" s="215" t="s">
        <v>15353</v>
      </c>
      <c r="G344" s="215" t="s">
        <v>13459</v>
      </c>
      <c r="H344" s="216" t="s">
        <v>16035</v>
      </c>
      <c r="I344" s="217">
        <v>0</v>
      </c>
      <c r="J344" s="217">
        <v>0</v>
      </c>
      <c r="K344" s="268" t="s">
        <v>15631</v>
      </c>
      <c r="L344" s="268" t="s">
        <v>15631</v>
      </c>
      <c r="M344" s="268"/>
      <c r="N344" s="268"/>
      <c r="O344" s="268" t="s">
        <v>15653</v>
      </c>
      <c r="P344" s="218"/>
      <c r="Q344" s="269"/>
      <c r="R344" s="215" t="str">
        <f ca="1">IF(ISERROR($V344),"",OFFSET('Smelter Look-up'!$C$4,$V344-4,0)&amp;"")</f>
        <v>Shenzhen Zhonghenglong Real Industry Co., Ltd.</v>
      </c>
      <c r="S344" s="222" t="str">
        <f t="shared" ca="1" si="51"/>
        <v>CN</v>
      </c>
      <c r="T344" s="222" t="str">
        <f ca="1">IF(B344="","",IF(ISERROR(MATCH($J344,SorP!$B$1:$B$6230,0)),"",INDIRECT("'SorP'!$A$"&amp;MATCH($J344,SorP!$B$1:$B$6230,0))))</f>
        <v/>
      </c>
      <c r="U344" s="238"/>
      <c r="V344" s="270">
        <f>IF(C344="",NA(),MATCH($B344&amp;$C344,'Smelter Look-up'!$J:$J,0))</f>
        <v>243</v>
      </c>
      <c r="W344" s="271"/>
      <c r="X344" s="271">
        <f t="shared" si="52"/>
        <v>0</v>
      </c>
      <c r="Y344" s="271"/>
      <c r="Z344" s="271"/>
      <c r="AB344" s="273" t="str">
        <f t="shared" si="53"/>
        <v>GoldShenzhen Zhonghenglong Real Industry Co., Ltd.</v>
      </c>
    </row>
    <row r="345" spans="1:28" s="272" customFormat="1" ht="127.5">
      <c r="A345" s="214" t="s">
        <v>761</v>
      </c>
      <c r="B345" s="215" t="s">
        <v>1132</v>
      </c>
      <c r="C345" s="219" t="s">
        <v>13496</v>
      </c>
      <c r="D345" s="278"/>
      <c r="E345" s="215" t="s">
        <v>1100</v>
      </c>
      <c r="F345" s="215" t="s">
        <v>761</v>
      </c>
      <c r="G345" s="215" t="s">
        <v>13459</v>
      </c>
      <c r="H345" s="216" t="s">
        <v>16036</v>
      </c>
      <c r="I345" s="217" t="s">
        <v>1744</v>
      </c>
      <c r="J345" s="217" t="s">
        <v>13846</v>
      </c>
      <c r="K345" s="268" t="s">
        <v>16037</v>
      </c>
      <c r="L345" s="268" t="s">
        <v>16038</v>
      </c>
      <c r="M345" s="268"/>
      <c r="N345" s="268"/>
      <c r="O345" s="268" t="s">
        <v>16039</v>
      </c>
      <c r="P345" s="218"/>
      <c r="Q345" s="269"/>
      <c r="R345" s="215" t="str">
        <f ca="1">IF(ISERROR($V345),"",OFFSET('Smelter Look-up'!$C$4,$V345-4,0)&amp;"")</f>
        <v>Yanling Jincheng Tantalum &amp; Niobium Co., Ltd.</v>
      </c>
      <c r="S345" s="222" t="str">
        <f t="shared" ca="1" si="51"/>
        <v>CN</v>
      </c>
      <c r="T345" s="222" t="str">
        <f ca="1">IF(B345="","",IF(ISERROR(MATCH($J345,SorP!$B$1:$B$6230,0)),"",INDIRECT("'SorP'!$A$"&amp;MATCH($J345,SorP!$B$1:$B$6230,0))))</f>
        <v>CN-HN</v>
      </c>
      <c r="U345" s="238"/>
      <c r="V345" s="270">
        <f>IF(C345="",NA(),MATCH($B345&amp;$C345,'Smelter Look-up'!$J:$J,0))</f>
        <v>378</v>
      </c>
      <c r="W345" s="271"/>
      <c r="X345" s="271">
        <f t="shared" si="52"/>
        <v>0</v>
      </c>
      <c r="Y345" s="271"/>
      <c r="Z345" s="271"/>
      <c r="AB345" s="273" t="str">
        <f t="shared" si="53"/>
        <v>TantalumYanling Jincheng Tantalum &amp; Niobium Co., Ltd.</v>
      </c>
    </row>
    <row r="346" spans="1:28" s="272" customFormat="1" ht="140.25">
      <c r="A346" s="214" t="s">
        <v>14110</v>
      </c>
      <c r="B346" s="215" t="s">
        <v>1133</v>
      </c>
      <c r="C346" s="219" t="s">
        <v>14095</v>
      </c>
      <c r="D346" s="278"/>
      <c r="E346" s="215" t="s">
        <v>1096</v>
      </c>
      <c r="F346" s="215" t="s">
        <v>14110</v>
      </c>
      <c r="G346" s="215" t="s">
        <v>13459</v>
      </c>
      <c r="H346" s="216" t="s">
        <v>16040</v>
      </c>
      <c r="I346" s="217" t="s">
        <v>2542</v>
      </c>
      <c r="J346" s="217" t="s">
        <v>1683</v>
      </c>
      <c r="K346" s="268" t="s">
        <v>16041</v>
      </c>
      <c r="L346" s="268" t="s">
        <v>16042</v>
      </c>
      <c r="M346" s="268"/>
      <c r="N346" s="268"/>
      <c r="O346" s="268" t="s">
        <v>15963</v>
      </c>
      <c r="P346" s="218"/>
      <c r="Q346" s="269" t="s">
        <v>16006</v>
      </c>
      <c r="R346" s="215" t="str">
        <f ca="1">IF(ISERROR($V346),"",OFFSET('Smelter Look-up'!$C$4,$V346-4,0)&amp;"")</f>
        <v>Albasteel Industria e Comercio de Ligas Para Fundicao Ltd.</v>
      </c>
      <c r="S346" s="222" t="str">
        <f t="shared" ca="1" si="51"/>
        <v>BR</v>
      </c>
      <c r="T346" s="222" t="str">
        <f ca="1">IF(B346="","",IF(ISERROR(MATCH($J346,SorP!$B$1:$B$6230,0)),"",INDIRECT("'SorP'!$A$"&amp;MATCH($J346,SorP!$B$1:$B$6230,0))))</f>
        <v>BR-SP</v>
      </c>
      <c r="U346" s="238"/>
      <c r="V346" s="270">
        <f>IF(C346="",NA(),MATCH($B346&amp;$C346,'Smelter Look-up'!$J:$J,0))</f>
        <v>536</v>
      </c>
      <c r="W346" s="271"/>
      <c r="X346" s="271">
        <f t="shared" si="52"/>
        <v>0</v>
      </c>
      <c r="Y346" s="271"/>
      <c r="Z346" s="271"/>
      <c r="AB346" s="273" t="str">
        <f t="shared" si="53"/>
        <v>TungstenAlbasteel Industria e Comercio de Ligas Para Fundicao Ltd.</v>
      </c>
    </row>
    <row r="347" spans="1:28" s="272" customFormat="1" ht="63.75">
      <c r="A347" s="214" t="s">
        <v>14113</v>
      </c>
      <c r="B347" s="215" t="s">
        <v>1133</v>
      </c>
      <c r="C347" s="219" t="s">
        <v>14098</v>
      </c>
      <c r="D347" s="278"/>
      <c r="E347" s="215" t="s">
        <v>1100</v>
      </c>
      <c r="F347" s="215" t="s">
        <v>14113</v>
      </c>
      <c r="G347" s="215" t="s">
        <v>13459</v>
      </c>
      <c r="H347" s="216" t="s">
        <v>16043</v>
      </c>
      <c r="I347" s="217">
        <v>0</v>
      </c>
      <c r="J347" s="217">
        <v>0</v>
      </c>
      <c r="K347" s="268" t="s">
        <v>16044</v>
      </c>
      <c r="L347" s="268" t="s">
        <v>16045</v>
      </c>
      <c r="M347" s="268"/>
      <c r="N347" s="268"/>
      <c r="O347" s="268" t="s">
        <v>15695</v>
      </c>
      <c r="P347" s="218"/>
      <c r="Q347" s="269"/>
      <c r="R347" s="215" t="str">
        <f ca="1">IF(ISERROR($V347),"",OFFSET('Smelter Look-up'!$C$4,$V347-4,0)&amp;"")</f>
        <v>GEM Co., Ltd.</v>
      </c>
      <c r="S347" s="222" t="str">
        <f t="shared" ca="1" si="51"/>
        <v>CN</v>
      </c>
      <c r="T347" s="222" t="str">
        <f ca="1">IF(B347="","",IF(ISERROR(MATCH($J347,SorP!$B$1:$B$6230,0)),"",INDIRECT("'SorP'!$A$"&amp;MATCH($J347,SorP!$B$1:$B$6230,0))))</f>
        <v/>
      </c>
      <c r="U347" s="238"/>
      <c r="V347" s="270">
        <f>IF(C347="",NA(),MATCH($B347&amp;$C347,'Smelter Look-up'!$J:$J,0))</f>
        <v>559</v>
      </c>
      <c r="W347" s="271"/>
      <c r="X347" s="271">
        <f t="shared" si="52"/>
        <v>0</v>
      </c>
      <c r="Y347" s="271"/>
      <c r="Z347" s="271"/>
      <c r="AB347" s="273" t="str">
        <f t="shared" si="53"/>
        <v>TungstenGEM Co., Ltd.</v>
      </c>
    </row>
    <row r="348" spans="1:28" s="272" customFormat="1" ht="255">
      <c r="A348" s="214" t="s">
        <v>1429</v>
      </c>
      <c r="B348" s="215" t="s">
        <v>1133</v>
      </c>
      <c r="C348" s="219" t="s">
        <v>2361</v>
      </c>
      <c r="D348" s="278"/>
      <c r="E348" s="215" t="s">
        <v>1101</v>
      </c>
      <c r="F348" s="215" t="s">
        <v>1429</v>
      </c>
      <c r="G348" s="215" t="s">
        <v>13459</v>
      </c>
      <c r="H348" s="216" t="s">
        <v>16046</v>
      </c>
      <c r="I348" s="217" t="s">
        <v>1762</v>
      </c>
      <c r="J348" s="217" t="s">
        <v>1550</v>
      </c>
      <c r="K348" s="268" t="s">
        <v>16047</v>
      </c>
      <c r="L348" s="268" t="s">
        <v>16048</v>
      </c>
      <c r="M348" s="268"/>
      <c r="N348" s="268"/>
      <c r="O348" s="268" t="s">
        <v>16049</v>
      </c>
      <c r="P348" s="218"/>
      <c r="Q348" s="269" t="s">
        <v>16050</v>
      </c>
      <c r="R348" s="215" t="str">
        <f ca="1">IF(ISERROR($V348),"",OFFSET('Smelter Look-up'!$C$4,$V348-4,0)&amp;"")</f>
        <v>TANIOBIS Smelting GmbH &amp; Co. KG</v>
      </c>
      <c r="S348" s="222" t="str">
        <f t="shared" ca="1" si="51"/>
        <v>DE</v>
      </c>
      <c r="T348" s="222" t="str">
        <f ca="1">IF(B348="","",IF(ISERROR(MATCH($J348,SorP!$B$1:$B$6230,0)),"",INDIRECT("'SorP'!$A$"&amp;MATCH($J348,SorP!$B$1:$B$6230,0))))</f>
        <v>DE-BW</v>
      </c>
      <c r="U348" s="238"/>
      <c r="V348" s="270">
        <f>IF(C348="",NA(),MATCH($B348&amp;$C348,'Smelter Look-up'!$J:$J,0))</f>
        <v>563</v>
      </c>
      <c r="W348" s="271"/>
      <c r="X348" s="271">
        <f t="shared" si="52"/>
        <v>0</v>
      </c>
      <c r="Y348" s="271"/>
      <c r="Z348" s="271"/>
      <c r="AB348" s="273" t="str">
        <f t="shared" si="53"/>
        <v>TungstenH.C. Starck Smelting GmbH &amp; Co. KG</v>
      </c>
    </row>
    <row r="349" spans="1:28" s="272" customFormat="1" ht="229.5">
      <c r="A349" s="214" t="s">
        <v>1432</v>
      </c>
      <c r="B349" s="215" t="s">
        <v>1133</v>
      </c>
      <c r="C349" s="219" t="s">
        <v>14051</v>
      </c>
      <c r="D349" s="278"/>
      <c r="E349" s="215" t="s">
        <v>892</v>
      </c>
      <c r="F349" s="215" t="s">
        <v>1432</v>
      </c>
      <c r="G349" s="215" t="s">
        <v>13459</v>
      </c>
      <c r="H349" s="216" t="s">
        <v>16051</v>
      </c>
      <c r="I349" s="217" t="s">
        <v>1855</v>
      </c>
      <c r="J349" s="217" t="s">
        <v>12344</v>
      </c>
      <c r="K349" s="268" t="s">
        <v>16052</v>
      </c>
      <c r="L349" s="268" t="s">
        <v>16053</v>
      </c>
      <c r="M349" s="268"/>
      <c r="N349" s="268"/>
      <c r="O349" s="268" t="s">
        <v>16054</v>
      </c>
      <c r="P349" s="218"/>
      <c r="Q349" s="269"/>
      <c r="R349" s="215" t="str">
        <f ca="1">IF(ISERROR($V349),"",OFFSET('Smelter Look-up'!$C$4,$V349-4,0)&amp;"")</f>
        <v>Masan High-Tech Materials</v>
      </c>
      <c r="S349" s="222" t="str">
        <f t="shared" ca="1" si="51"/>
        <v>VN</v>
      </c>
      <c r="T349" s="222" t="str">
        <f ca="1">IF(B349="","",IF(ISERROR(MATCH($J349,SorP!$B$1:$B$6230,0)),"",INDIRECT("'SorP'!$A$"&amp;MATCH($J349,SorP!$B$1:$B$6230,0))))</f>
        <v>VN-69</v>
      </c>
      <c r="U349" s="238"/>
      <c r="V349" s="270">
        <f>IF(C349="",NA(),MATCH($B349&amp;$C349,'Smelter Look-up'!$J:$J,0))</f>
        <v>588</v>
      </c>
      <c r="W349" s="271"/>
      <c r="X349" s="271">
        <f t="shared" si="52"/>
        <v>0</v>
      </c>
      <c r="Y349" s="271"/>
      <c r="Z349" s="271"/>
      <c r="AB349" s="273" t="str">
        <f t="shared" si="53"/>
        <v>TungstenMasan Tungsten Chemical LLC (MTC)</v>
      </c>
    </row>
    <row r="350" spans="1:28" s="272" customFormat="1" ht="89.25">
      <c r="A350" s="214" t="s">
        <v>14040</v>
      </c>
      <c r="B350" s="215" t="s">
        <v>1133</v>
      </c>
      <c r="C350" s="219" t="s">
        <v>15413</v>
      </c>
      <c r="D350" s="278" t="s">
        <v>15413</v>
      </c>
      <c r="E350" s="215" t="s">
        <v>1100</v>
      </c>
      <c r="F350" s="215" t="s">
        <v>14040</v>
      </c>
      <c r="G350" s="215" t="s">
        <v>13459</v>
      </c>
      <c r="H350" s="216" t="s">
        <v>15631</v>
      </c>
      <c r="I350" s="217" t="s">
        <v>1622</v>
      </c>
      <c r="J350" s="217" t="s">
        <v>13846</v>
      </c>
      <c r="K350" s="268"/>
      <c r="L350" s="268"/>
      <c r="M350" s="268"/>
      <c r="N350" s="268"/>
      <c r="O350" s="268"/>
      <c r="P350" s="218"/>
      <c r="Q350" s="269"/>
      <c r="R350" s="215" t="str">
        <f ca="1">IF(ISERROR($V350),"",OFFSET('Smelter Look-up'!$C$4,$V350-4,0)&amp;"")</f>
        <v>China Molybdenum Tungsten Co., Ltd.</v>
      </c>
      <c r="S350" s="222" t="str">
        <f t="shared" ca="1" si="51"/>
        <v>CN</v>
      </c>
      <c r="T350" s="222" t="str">
        <f ca="1">IF(B350="","",IF(ISERROR(MATCH($J350,SorP!$B$1:$B$6230,0)),"",INDIRECT("'SorP'!$A$"&amp;MATCH($J350,SorP!$B$1:$B$6230,0))))</f>
        <v>CN-HN</v>
      </c>
      <c r="U350" s="238"/>
      <c r="V350" s="270">
        <f>IF(C350="",NA(),MATCH($B350&amp;$C350,'Smelter Look-up'!$J:$J,0))</f>
        <v>547</v>
      </c>
      <c r="W350" s="271"/>
      <c r="X350" s="271">
        <f t="shared" si="52"/>
        <v>0</v>
      </c>
      <c r="Y350" s="271"/>
      <c r="Z350" s="271"/>
      <c r="AB350" s="273" t="str">
        <f t="shared" si="53"/>
        <v>TungstenChina Molybdenum Tungsten Co., Ltd.</v>
      </c>
    </row>
    <row r="351" spans="1:28" s="272" customFormat="1" ht="89.25">
      <c r="A351" s="214" t="s">
        <v>15343</v>
      </c>
      <c r="B351" s="215" t="s">
        <v>1130</v>
      </c>
      <c r="C351" s="219" t="s">
        <v>15342</v>
      </c>
      <c r="D351" s="278"/>
      <c r="E351" s="215" t="s">
        <v>893</v>
      </c>
      <c r="F351" s="215" t="s">
        <v>15343</v>
      </c>
      <c r="G351" s="215" t="s">
        <v>13459</v>
      </c>
      <c r="H351" s="216" t="s">
        <v>15631</v>
      </c>
      <c r="I351" s="217" t="s">
        <v>15426</v>
      </c>
      <c r="J351" s="217" t="s">
        <v>1652</v>
      </c>
      <c r="K351" s="268"/>
      <c r="L351" s="268"/>
      <c r="M351" s="268"/>
      <c r="N351" s="268"/>
      <c r="O351" s="268"/>
      <c r="P351" s="218"/>
      <c r="Q351" s="269"/>
      <c r="R351" s="215" t="str">
        <f ca="1">IF(ISERROR($V351),"",OFFSET('Smelter Look-up'!$C$4,$V351-4,0)&amp;"")</f>
        <v>Metal Concentrators SA (Pty) Ltd.</v>
      </c>
      <c r="S351" s="222" t="str">
        <f t="shared" ca="1" si="51"/>
        <v>ZA</v>
      </c>
      <c r="T351" s="222" t="str">
        <f ca="1">IF(B351="","",IF(ISERROR(MATCH($J351,SorP!$B$1:$B$6230,0)),"",INDIRECT("'SorP'!$A$"&amp;MATCH($J351,SorP!$B$1:$B$6230,0))))</f>
        <v>ZA-GT</v>
      </c>
      <c r="U351" s="238"/>
      <c r="V351" s="270">
        <f>IF(C351="",NA(),MATCH($B351&amp;$C351,'Smelter Look-up'!$J:$J,0))</f>
        <v>163</v>
      </c>
      <c r="W351" s="271"/>
      <c r="X351" s="271">
        <f t="shared" si="52"/>
        <v>0</v>
      </c>
      <c r="Y351" s="271"/>
      <c r="Z351" s="271"/>
      <c r="AB351" s="273" t="str">
        <f t="shared" si="53"/>
        <v>GoldMetal Concentrators SA (Pty) Ltd.</v>
      </c>
    </row>
    <row r="352" spans="1:28" s="272" customFormat="1" ht="216.75">
      <c r="A352" s="214" t="s">
        <v>15381</v>
      </c>
      <c r="B352" s="215" t="s">
        <v>1131</v>
      </c>
      <c r="C352" s="219" t="s">
        <v>15380</v>
      </c>
      <c r="D352" s="278"/>
      <c r="E352" s="215" t="s">
        <v>1105</v>
      </c>
      <c r="F352" s="215" t="s">
        <v>15381</v>
      </c>
      <c r="G352" s="215" t="s">
        <v>13459</v>
      </c>
      <c r="H352" s="216" t="s">
        <v>16055</v>
      </c>
      <c r="I352" s="217" t="s">
        <v>15438</v>
      </c>
      <c r="J352" s="217" t="s">
        <v>13066</v>
      </c>
      <c r="K352" s="268" t="s">
        <v>16056</v>
      </c>
      <c r="L352" s="268" t="s">
        <v>16057</v>
      </c>
      <c r="M352" s="268"/>
      <c r="N352" s="268"/>
      <c r="O352" s="268" t="s">
        <v>16058</v>
      </c>
      <c r="P352" s="218"/>
      <c r="Q352" s="269"/>
      <c r="R352" s="215" t="str">
        <f ca="1">IF(ISERROR($V352),"",OFFSET('Smelter Look-up'!$C$4,$V352-4,0)&amp;"")</f>
        <v>PT Rajehan Ariq</v>
      </c>
      <c r="S352" s="222" t="str">
        <f t="shared" ca="1" si="51"/>
        <v>ID</v>
      </c>
      <c r="T352" s="222" t="str">
        <f ca="1">IF(B352="","",IF(ISERROR(MATCH($J352,SorP!$B$1:$B$6230,0)),"",INDIRECT("'SorP'!$A$"&amp;MATCH($J352,SorP!$B$1:$B$6230,0))))</f>
        <v>ID-BB</v>
      </c>
      <c r="U352" s="238"/>
      <c r="V352" s="270">
        <f>IF(C352="",NA(),MATCH($B352&amp;$C352,'Smelter Look-up'!$J:$J,0))</f>
        <v>486</v>
      </c>
      <c r="W352" s="271"/>
      <c r="X352" s="271">
        <f t="shared" si="52"/>
        <v>0</v>
      </c>
      <c r="Y352" s="271"/>
      <c r="Z352" s="271"/>
      <c r="AB352" s="273" t="str">
        <f t="shared" si="53"/>
        <v>TinPT Rajehan Ariq</v>
      </c>
    </row>
    <row r="353" spans="1:28" s="272" customFormat="1" ht="25.5">
      <c r="A353" s="214" t="s">
        <v>13135</v>
      </c>
      <c r="B353" s="215" t="s">
        <v>1130</v>
      </c>
      <c r="C353" s="219" t="s">
        <v>15325</v>
      </c>
      <c r="D353" s="278" t="s">
        <v>15325</v>
      </c>
      <c r="E353" s="215" t="s">
        <v>1111</v>
      </c>
      <c r="F353" s="215" t="s">
        <v>13135</v>
      </c>
      <c r="G353" s="215" t="s">
        <v>13459</v>
      </c>
      <c r="H353" s="216" t="s">
        <v>15631</v>
      </c>
      <c r="I353" s="217" t="s">
        <v>13156</v>
      </c>
      <c r="J353" s="217" t="s">
        <v>13082</v>
      </c>
      <c r="K353" s="268"/>
      <c r="L353" s="268"/>
      <c r="M353" s="268"/>
      <c r="N353" s="268"/>
      <c r="O353" s="268"/>
      <c r="P353" s="218"/>
      <c r="Q353" s="269"/>
      <c r="R353" s="215" t="str">
        <f ca="1">IF(ISERROR($V353),"",OFFSET('Smelter Look-up'!$C$4,$V353-4,0)&amp;"")</f>
        <v>TSK Pretech</v>
      </c>
      <c r="S353" s="222" t="str">
        <f t="shared" ca="1" si="51"/>
        <v>KR</v>
      </c>
      <c r="T353" s="222" t="str">
        <f ca="1">IF(B353="","",IF(ISERROR(MATCH($J353,SorP!$B$1:$B$6230,0)),"",INDIRECT("'SorP'!$A$"&amp;MATCH($J353,SorP!$B$1:$B$6230,0))))</f>
        <v>KR-43</v>
      </c>
      <c r="U353" s="238"/>
      <c r="V353" s="270">
        <f>IF(C353="",NA(),MATCH($B353&amp;$C353,'Smelter Look-up'!$J:$J,0))</f>
        <v>283</v>
      </c>
      <c r="W353" s="271"/>
      <c r="X353" s="271">
        <f t="shared" si="52"/>
        <v>0</v>
      </c>
      <c r="Y353" s="271"/>
      <c r="Z353" s="271"/>
      <c r="AB353" s="273" t="str">
        <f t="shared" si="53"/>
        <v>GoldTSK Pretech</v>
      </c>
    </row>
    <row r="354" spans="1:28" s="272" customFormat="1" ht="76.5">
      <c r="A354" s="214" t="s">
        <v>15389</v>
      </c>
      <c r="B354" s="215" t="s">
        <v>1131</v>
      </c>
      <c r="C354" s="219" t="s">
        <v>16059</v>
      </c>
      <c r="D354" s="278"/>
      <c r="E354" s="215" t="s">
        <v>16060</v>
      </c>
      <c r="F354" s="215" t="s">
        <v>15389</v>
      </c>
      <c r="G354" s="215" t="s">
        <v>13459</v>
      </c>
      <c r="H354" s="216">
        <v>0</v>
      </c>
      <c r="I354" s="217" t="s">
        <v>16061</v>
      </c>
      <c r="J354" s="217" t="s">
        <v>13851</v>
      </c>
      <c r="K354" s="268"/>
      <c r="L354" s="268"/>
      <c r="M354" s="268"/>
      <c r="N354" s="268"/>
      <c r="O354" s="268"/>
      <c r="P354" s="218"/>
      <c r="Q354" s="269"/>
      <c r="R354" s="215" t="str">
        <f ca="1">IF(ISERROR($V354),"",OFFSET('Smelter Look-up'!$C$4,$V354-4,0)&amp;"")</f>
        <v/>
      </c>
      <c r="S354" s="222" t="str">
        <f t="shared" ca="1" si="51"/>
        <v>CN</v>
      </c>
      <c r="T354" s="222" t="str">
        <f ca="1">IF(B354="","",IF(ISERROR(MATCH($J354,SorP!$B$1:$B$6230,0)),"",INDIRECT("'SorP'!$A$"&amp;MATCH($J354,SorP!$B$1:$B$6230,0))))</f>
        <v>CN-YN</v>
      </c>
      <c r="U354" s="238"/>
      <c r="V354" s="270" t="e">
        <f>IF(C354="",NA(),MATCH($B354&amp;$C354,'Smelter Look-up'!$J:$J,0))</f>
        <v>#N/A</v>
      </c>
      <c r="W354" s="271"/>
      <c r="X354" s="271">
        <f t="shared" si="52"/>
        <v>0</v>
      </c>
      <c r="Y354" s="271"/>
      <c r="Z354" s="271"/>
      <c r="AB354" s="273" t="str">
        <f t="shared" si="53"/>
        <v>TinGeiju Fengming Metallurgy Co., Ltd.</v>
      </c>
    </row>
    <row r="355" spans="1:28" s="272" customFormat="1" ht="63.75">
      <c r="A355" s="214" t="s">
        <v>688</v>
      </c>
      <c r="B355" s="215" t="s">
        <v>1130</v>
      </c>
      <c r="C355" s="219" t="s">
        <v>1608</v>
      </c>
      <c r="D355" s="278"/>
      <c r="E355" s="215" t="s">
        <v>2463</v>
      </c>
      <c r="F355" s="215" t="s">
        <v>688</v>
      </c>
      <c r="G355" s="215" t="s">
        <v>13459</v>
      </c>
      <c r="H355" s="216">
        <v>0</v>
      </c>
      <c r="I355" s="217" t="s">
        <v>1606</v>
      </c>
      <c r="J355" s="217" t="s">
        <v>1607</v>
      </c>
      <c r="K355" s="268"/>
      <c r="L355" s="268"/>
      <c r="M355" s="268"/>
      <c r="N355" s="268"/>
      <c r="O355" s="268" t="s">
        <v>15996</v>
      </c>
      <c r="P355" s="218"/>
      <c r="Q355" s="269"/>
      <c r="R355" s="215" t="str">
        <f ca="1">IF(ISERROR($V355),"",OFFSET('Smelter Look-up'!$C$4,$V355-4,0)&amp;"")</f>
        <v>Asahi Refining USA Inc.</v>
      </c>
      <c r="S355" s="222" t="str">
        <f t="shared" ca="1" si="51"/>
        <v>US</v>
      </c>
      <c r="T355" s="222" t="str">
        <f ca="1">IF(B355="","",IF(ISERROR(MATCH($J355,SorP!$B$1:$B$6230,0)),"",INDIRECT("'SorP'!$A$"&amp;MATCH($J355,SorP!$B$1:$B$6230,0))))</f>
        <v>US-UT</v>
      </c>
      <c r="U355" s="238"/>
      <c r="V355" s="270">
        <f>IF(C355="",NA(),MATCH($B355&amp;$C355,'Smelter Look-up'!$J:$J,0))</f>
        <v>123</v>
      </c>
      <c r="W355" s="271"/>
      <c r="X355" s="271">
        <f t="shared" si="52"/>
        <v>0</v>
      </c>
      <c r="Y355" s="271"/>
      <c r="Z355" s="271"/>
      <c r="AB355" s="273" t="str">
        <f t="shared" si="53"/>
        <v>GoldJohnson Matthey Inc. (USA)</v>
      </c>
    </row>
    <row r="356" spans="1:28" s="272" customFormat="1" ht="76.5">
      <c r="A356" s="214" t="s">
        <v>788</v>
      </c>
      <c r="B356" s="215" t="s">
        <v>1131</v>
      </c>
      <c r="C356" s="219" t="s">
        <v>1812</v>
      </c>
      <c r="D356" s="278"/>
      <c r="E356" s="215" t="s">
        <v>888</v>
      </c>
      <c r="F356" s="215" t="s">
        <v>788</v>
      </c>
      <c r="G356" s="215" t="s">
        <v>13459</v>
      </c>
      <c r="H356" s="216">
        <v>0</v>
      </c>
      <c r="I356" s="217" t="s">
        <v>1810</v>
      </c>
      <c r="J356" s="217" t="s">
        <v>1811</v>
      </c>
      <c r="K356" s="268"/>
      <c r="L356" s="268"/>
      <c r="M356" s="268"/>
      <c r="N356" s="268"/>
      <c r="O356" s="268" t="s">
        <v>15664</v>
      </c>
      <c r="P356" s="218"/>
      <c r="Q356" s="269"/>
      <c r="R356" s="215" t="str">
        <f ca="1">IF(ISERROR($V356),"",OFFSET('Smelter Look-up'!$C$4,$V356-4,0)&amp;"")</f>
        <v>Thaisarco</v>
      </c>
      <c r="S356" s="222" t="str">
        <f t="shared" ca="1" si="51"/>
        <v>TH</v>
      </c>
      <c r="T356" s="222" t="str">
        <f ca="1">IF(B356="","",IF(ISERROR(MATCH($J356,SorP!$B$1:$B$6230,0)),"",INDIRECT("'SorP'!$A$"&amp;MATCH($J356,SorP!$B$1:$B$6230,0))))</f>
        <v>TH-83</v>
      </c>
      <c r="U356" s="238"/>
      <c r="V356" s="270">
        <f>IF(C356="",NA(),MATCH($B356&amp;$C356,'Smelter Look-up'!$J:$J,0))</f>
        <v>503</v>
      </c>
      <c r="W356" s="271"/>
      <c r="X356" s="271">
        <f t="shared" si="52"/>
        <v>0</v>
      </c>
      <c r="Y356" s="271"/>
      <c r="Z356" s="271"/>
      <c r="AB356" s="273" t="str">
        <f t="shared" si="53"/>
        <v>TinThailand Smelting &amp; Refining Co Ltd</v>
      </c>
    </row>
    <row r="357" spans="1:28" s="272" customFormat="1" ht="63.75">
      <c r="A357" s="214" t="s">
        <v>804</v>
      </c>
      <c r="B357" s="215" t="s">
        <v>1131</v>
      </c>
      <c r="C357" s="219" t="s">
        <v>16062</v>
      </c>
      <c r="D357" s="278"/>
      <c r="E357" s="215" t="s">
        <v>1105</v>
      </c>
      <c r="F357" s="215" t="s">
        <v>804</v>
      </c>
      <c r="G357" s="215" t="s">
        <v>13459</v>
      </c>
      <c r="H357" s="216">
        <v>0</v>
      </c>
      <c r="I357" s="217" t="s">
        <v>1806</v>
      </c>
      <c r="J357" s="217" t="s">
        <v>6135</v>
      </c>
      <c r="K357" s="268"/>
      <c r="L357" s="268"/>
      <c r="M357" s="268"/>
      <c r="N357" s="268"/>
      <c r="O357" s="268" t="s">
        <v>15655</v>
      </c>
      <c r="P357" s="218"/>
      <c r="Q357" s="269"/>
      <c r="R357" s="215" t="str">
        <f ca="1">IF(ISERROR($V357),"",OFFSET('Smelter Look-up'!$C$4,$V357-4,0)&amp;"")</f>
        <v/>
      </c>
      <c r="S357" s="222" t="str">
        <f t="shared" ca="1" si="51"/>
        <v>ID</v>
      </c>
      <c r="T357" s="222" t="str">
        <f ca="1">IF(B357="","",IF(ISERROR(MATCH($J357,SorP!$B$1:$B$6230,0)),"",INDIRECT("'SorP'!$A$"&amp;MATCH($J357,SorP!$B$1:$B$6230,0))))</f>
        <v>ID-RI</v>
      </c>
      <c r="U357" s="238"/>
      <c r="V357" s="270" t="e">
        <f>IF(C357="",NA(),MATCH($B357&amp;$C357,'Smelter Look-up'!$J:$J,0))</f>
        <v>#N/A</v>
      </c>
      <c r="W357" s="271"/>
      <c r="X357" s="271">
        <f t="shared" si="52"/>
        <v>0</v>
      </c>
      <c r="Y357" s="271"/>
      <c r="Z357" s="271"/>
      <c r="AB357" s="273" t="str">
        <f t="shared" si="53"/>
        <v>TinPT Timah (Persero) Tbk Kundur</v>
      </c>
    </row>
    <row r="358" spans="1:28" s="272" customFormat="1" ht="63.75">
      <c r="A358" s="214" t="s">
        <v>784</v>
      </c>
      <c r="B358" s="215" t="s">
        <v>1131</v>
      </c>
      <c r="C358" s="219" t="s">
        <v>16063</v>
      </c>
      <c r="D358" s="278"/>
      <c r="E358" s="215" t="s">
        <v>1105</v>
      </c>
      <c r="F358" s="215" t="s">
        <v>784</v>
      </c>
      <c r="G358" s="215" t="s">
        <v>13459</v>
      </c>
      <c r="H358" s="216">
        <v>0</v>
      </c>
      <c r="I358" s="217" t="s">
        <v>1808</v>
      </c>
      <c r="J358" s="217" t="s">
        <v>13066</v>
      </c>
      <c r="K358" s="268"/>
      <c r="L358" s="268"/>
      <c r="M358" s="268"/>
      <c r="N358" s="268"/>
      <c r="O358" s="268" t="s">
        <v>15655</v>
      </c>
      <c r="P358" s="218"/>
      <c r="Q358" s="269"/>
      <c r="R358" s="215" t="str">
        <f ca="1">IF(ISERROR($V358),"",OFFSET('Smelter Look-up'!$C$4,$V358-4,0)&amp;"")</f>
        <v/>
      </c>
      <c r="S358" s="222" t="str">
        <f t="shared" ca="1" si="51"/>
        <v>ID</v>
      </c>
      <c r="T358" s="222" t="str">
        <f ca="1">IF(B358="","",IF(ISERROR(MATCH($J358,SorP!$B$1:$B$6230,0)),"",INDIRECT("'SorP'!$A$"&amp;MATCH($J358,SorP!$B$1:$B$6230,0))))</f>
        <v>ID-BB</v>
      </c>
      <c r="U358" s="238"/>
      <c r="V358" s="270" t="e">
        <f>IF(C358="",NA(),MATCH($B358&amp;$C358,'Smelter Look-up'!$J:$J,0))</f>
        <v>#N/A</v>
      </c>
      <c r="W358" s="271"/>
      <c r="X358" s="271">
        <f t="shared" si="52"/>
        <v>0</v>
      </c>
      <c r="Y358" s="271"/>
      <c r="Z358" s="271"/>
      <c r="AB358" s="273" t="str">
        <f t="shared" si="53"/>
        <v>TinPT Timah (Persero) Tbk Mentok</v>
      </c>
    </row>
    <row r="359" spans="1:28" s="272" customFormat="1" ht="63.75">
      <c r="A359" s="214" t="s">
        <v>780</v>
      </c>
      <c r="B359" s="215" t="s">
        <v>1131</v>
      </c>
      <c r="C359" s="219" t="s">
        <v>16064</v>
      </c>
      <c r="D359" s="278"/>
      <c r="E359" s="215" t="s">
        <v>2461</v>
      </c>
      <c r="F359" s="215" t="s">
        <v>780</v>
      </c>
      <c r="G359" s="215" t="s">
        <v>13459</v>
      </c>
      <c r="H359" s="216">
        <v>0</v>
      </c>
      <c r="I359" s="217" t="s">
        <v>1782</v>
      </c>
      <c r="J359" s="217" t="s">
        <v>1782</v>
      </c>
      <c r="K359" s="268"/>
      <c r="L359" s="268"/>
      <c r="M359" s="268"/>
      <c r="N359" s="268"/>
      <c r="O359" s="268" t="s">
        <v>16065</v>
      </c>
      <c r="P359" s="218"/>
      <c r="Q359" s="269"/>
      <c r="R359" s="215" t="str">
        <f ca="1">IF(ISERROR($V359),"",OFFSET('Smelter Look-up'!$C$4,$V359-4,0)&amp;"")</f>
        <v/>
      </c>
      <c r="S359" s="222" t="str">
        <f t="shared" ca="1" si="51"/>
        <v>BO</v>
      </c>
      <c r="T359" s="222" t="str">
        <f ca="1">IF(B359="","",IF(ISERROR(MATCH($J359,SorP!$B$1:$B$6230,0)),"",INDIRECT("'SorP'!$A$"&amp;MATCH($J359,SorP!$B$1:$B$6230,0))))</f>
        <v>BO-O</v>
      </c>
      <c r="U359" s="238"/>
      <c r="V359" s="270" t="e">
        <f>IF(C359="",NA(),MATCH($B359&amp;$C359,'Smelter Look-up'!$J:$J,0))</f>
        <v>#N/A</v>
      </c>
      <c r="W359" s="271"/>
      <c r="X359" s="271">
        <f t="shared" si="52"/>
        <v>0</v>
      </c>
      <c r="Y359" s="271"/>
      <c r="Z359" s="271"/>
      <c r="AB359" s="273" t="str">
        <f t="shared" si="53"/>
        <v>TinOperaciones Metalurgical S.A.</v>
      </c>
    </row>
    <row r="360" spans="1:28" s="272" customFormat="1" ht="20.25">
      <c r="A360" s="214"/>
      <c r="B360" s="215" t="str">
        <f>IF(LEN(A360)=0,"",INDEX('Smelter Look-up'!$A:$A,MATCH($A360,'Smelter Look-up'!$E:$E,0)))</f>
        <v/>
      </c>
      <c r="C360" s="219" t="str">
        <f>IF(LEN(A360)=0,"",INDEX('Smelter Look-up'!$C:$C,MATCH($A360,'Smelter Look-up'!$E:$E,0)))</f>
        <v/>
      </c>
      <c r="D360" s="278"/>
      <c r="E360" s="215" t="s">
        <v>15631</v>
      </c>
      <c r="F360" s="215" t="s">
        <v>15631</v>
      </c>
      <c r="G360" s="215" t="s">
        <v>15631</v>
      </c>
      <c r="H360" s="216" t="str">
        <f ca="1">IF(ISERROR($V360),"",OFFSET('Smelter Look-up'!$G$4,$V360-4,0))</f>
        <v/>
      </c>
      <c r="I360" s="217" t="s">
        <v>15631</v>
      </c>
      <c r="J360" s="217" t="s">
        <v>15631</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
        <v>15631</v>
      </c>
      <c r="F361" s="215" t="s">
        <v>15631</v>
      </c>
      <c r="G361" s="215" t="s">
        <v>15631</v>
      </c>
      <c r="H361" s="216" t="str">
        <f ca="1">IF(ISERROR($V361),"",OFFSET('Smelter Look-up'!$G$4,$V361-4,0))</f>
        <v/>
      </c>
      <c r="I361" s="217" t="s">
        <v>15631</v>
      </c>
      <c r="J361" s="217" t="s">
        <v>15631</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
        <v>15631</v>
      </c>
      <c r="F362" s="215" t="s">
        <v>15631</v>
      </c>
      <c r="G362" s="215" t="s">
        <v>15631</v>
      </c>
      <c r="H362" s="216" t="str">
        <f ca="1">IF(ISERROR($V362),"",OFFSET('Smelter Look-up'!$G$4,$V362-4,0))</f>
        <v/>
      </c>
      <c r="I362" s="217" t="s">
        <v>15631</v>
      </c>
      <c r="J362" s="217" t="s">
        <v>15631</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
        <v>15631</v>
      </c>
      <c r="F363" s="215" t="s">
        <v>15631</v>
      </c>
      <c r="G363" s="215" t="s">
        <v>15631</v>
      </c>
      <c r="H363" s="216" t="str">
        <f ca="1">IF(ISERROR($V363),"",OFFSET('Smelter Look-up'!$G$4,$V363-4,0))</f>
        <v/>
      </c>
      <c r="I363" s="217" t="s">
        <v>15631</v>
      </c>
      <c r="J363" s="217" t="s">
        <v>15631</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
        <v>15631</v>
      </c>
      <c r="F364" s="215" t="s">
        <v>15631</v>
      </c>
      <c r="G364" s="215" t="s">
        <v>15631</v>
      </c>
      <c r="H364" s="216" t="str">
        <f ca="1">IF(ISERROR($V364),"",OFFSET('Smelter Look-up'!$G$4,$V364-4,0))</f>
        <v/>
      </c>
      <c r="I364" s="217" t="s">
        <v>15631</v>
      </c>
      <c r="J364" s="217" t="s">
        <v>15631</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
        <v>15631</v>
      </c>
      <c r="F365" s="215" t="s">
        <v>15631</v>
      </c>
      <c r="G365" s="215" t="s">
        <v>15631</v>
      </c>
      <c r="H365" s="216" t="str">
        <f ca="1">IF(ISERROR($V365),"",OFFSET('Smelter Look-up'!$G$4,$V365-4,0))</f>
        <v/>
      </c>
      <c r="I365" s="217" t="s">
        <v>15631</v>
      </c>
      <c r="J365" s="217" t="s">
        <v>15631</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
        <v>15631</v>
      </c>
      <c r="F366" s="215" t="s">
        <v>15631</v>
      </c>
      <c r="G366" s="215" t="s">
        <v>15631</v>
      </c>
      <c r="H366" s="216" t="str">
        <f ca="1">IF(ISERROR($V366),"",OFFSET('Smelter Look-up'!$G$4,$V366-4,0))</f>
        <v/>
      </c>
      <c r="I366" s="217" t="s">
        <v>15631</v>
      </c>
      <c r="J366" s="217" t="s">
        <v>15631</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
        <v>15631</v>
      </c>
      <c r="F367" s="215" t="s">
        <v>15631</v>
      </c>
      <c r="G367" s="215" t="s">
        <v>15631</v>
      </c>
      <c r="H367" s="216" t="str">
        <f ca="1">IF(ISERROR($V367),"",OFFSET('Smelter Look-up'!$G$4,$V367-4,0))</f>
        <v/>
      </c>
      <c r="I367" s="217" t="s">
        <v>15631</v>
      </c>
      <c r="J367" s="217" t="s">
        <v>15631</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
        <v>15631</v>
      </c>
      <c r="F368" s="215" t="s">
        <v>15631</v>
      </c>
      <c r="G368" s="215" t="s">
        <v>15631</v>
      </c>
      <c r="H368" s="216" t="str">
        <f ca="1">IF(ISERROR($V368),"",OFFSET('Smelter Look-up'!$G$4,$V368-4,0))</f>
        <v/>
      </c>
      <c r="I368" s="217" t="s">
        <v>15631</v>
      </c>
      <c r="J368" s="217" t="s">
        <v>15631</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
        <v>15631</v>
      </c>
      <c r="F369" s="215" t="s">
        <v>15631</v>
      </c>
      <c r="G369" s="215" t="s">
        <v>15631</v>
      </c>
      <c r="H369" s="216" t="str">
        <f ca="1">IF(ISERROR($V369),"",OFFSET('Smelter Look-up'!$G$4,$V369-4,0))</f>
        <v/>
      </c>
      <c r="I369" s="217" t="s">
        <v>15631</v>
      </c>
      <c r="J369" s="217" t="s">
        <v>15631</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
        <v>15631</v>
      </c>
      <c r="F370" s="215" t="s">
        <v>15631</v>
      </c>
      <c r="G370" s="215" t="s">
        <v>15631</v>
      </c>
      <c r="H370" s="216" t="str">
        <f ca="1">IF(ISERROR($V370),"",OFFSET('Smelter Look-up'!$G$4,$V370-4,0))</f>
        <v/>
      </c>
      <c r="I370" s="217" t="s">
        <v>15631</v>
      </c>
      <c r="J370" s="217" t="s">
        <v>15631</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
        <v>15631</v>
      </c>
      <c r="F371" s="215" t="s">
        <v>15631</v>
      </c>
      <c r="G371" s="215" t="s">
        <v>15631</v>
      </c>
      <c r="H371" s="216" t="str">
        <f ca="1">IF(ISERROR($V371),"",OFFSET('Smelter Look-up'!$G$4,$V371-4,0))</f>
        <v/>
      </c>
      <c r="I371" s="217" t="s">
        <v>15631</v>
      </c>
      <c r="J371" s="217" t="s">
        <v>15631</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
        <v>15631</v>
      </c>
      <c r="F372" s="215" t="s">
        <v>15631</v>
      </c>
      <c r="G372" s="215" t="s">
        <v>15631</v>
      </c>
      <c r="H372" s="216" t="str">
        <f ca="1">IF(ISERROR($V372),"",OFFSET('Smelter Look-up'!$G$4,$V372-4,0))</f>
        <v/>
      </c>
      <c r="I372" s="217" t="s">
        <v>15631</v>
      </c>
      <c r="J372" s="217" t="s">
        <v>15631</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
        <v>15631</v>
      </c>
      <c r="F373" s="215" t="s">
        <v>15631</v>
      </c>
      <c r="G373" s="215" t="s">
        <v>15631</v>
      </c>
      <c r="H373" s="216" t="str">
        <f ca="1">IF(ISERROR($V373),"",OFFSET('Smelter Look-up'!$G$4,$V373-4,0))</f>
        <v/>
      </c>
      <c r="I373" s="217" t="s">
        <v>15631</v>
      </c>
      <c r="J373" s="217" t="s">
        <v>15631</v>
      </c>
      <c r="K373" s="268"/>
      <c r="L373" s="268"/>
      <c r="M373" s="268"/>
      <c r="N373" s="268"/>
      <c r="O373" s="268"/>
      <c r="P373" s="218"/>
      <c r="Q373" s="269"/>
      <c r="R373" s="215" t="str">
        <f ca="1">IF(ISERROR($V373),"",OFFSET('Smelter Look-up'!$C$4,$V373-4,0)&amp;"")</f>
        <v/>
      </c>
      <c r="S373" s="222" t="str">
        <f t="shared" ref="S373" ca="1" si="54">IF(B373="","",IF(ISERROR(MATCH($E373,CL,0)),"Unknown",INDIRECT("'C'!$A$"&amp;MATCH($E373,CL,0)+1)))</f>
        <v/>
      </c>
      <c r="T373" s="222" t="str">
        <f ca="1">IF(B373="","",IF(ISERROR(MATCH($J373,SorP!$B$1:$B$6230,0)),"",INDIRECT("'SorP'!$A$"&amp;MATCH($J373,SorP!$B$1:$B$6230,0))))</f>
        <v/>
      </c>
      <c r="U373" s="238"/>
      <c r="V373" s="270" t="e">
        <f>IF(C373="",NA(),MATCH($B373&amp;$C373,'Smelter Look-up'!$J:$J,0))</f>
        <v>#N/A</v>
      </c>
      <c r="W373" s="271"/>
      <c r="X373" s="271">
        <f t="shared" ref="X373" si="55">IF(AND(C373="Smelter not listed",OR(LEN(D373)=0,LEN(E373)=0)),1,0)</f>
        <v>0</v>
      </c>
      <c r="Y373" s="271"/>
      <c r="Z373" s="271"/>
      <c r="AB373" s="273" t="str">
        <f t="shared" ref="AB373" si="56">B373&amp;C373</f>
        <v/>
      </c>
    </row>
    <row r="374" spans="1:28" s="272" customFormat="1" ht="20.25">
      <c r="A374" s="214"/>
      <c r="B374" s="215" t="str">
        <f>IF(LEN(A374)=0,"",INDEX('Smelter Look-up'!$A:$A,MATCH($A374,'Smelter Look-up'!$E:$E,0)))</f>
        <v/>
      </c>
      <c r="C374" s="219" t="str">
        <f>IF(LEN(A374)=0,"",INDEX('Smelter Look-up'!$C:$C,MATCH($A374,'Smelter Look-up'!$E:$E,0)))</f>
        <v/>
      </c>
      <c r="D374" s="278"/>
      <c r="E374" s="215" t="s">
        <v>15631</v>
      </c>
      <c r="F374" s="215" t="s">
        <v>15631</v>
      </c>
      <c r="G374" s="215" t="s">
        <v>15631</v>
      </c>
      <c r="H374" s="216" t="str">
        <f ca="1">IF(ISERROR($V374),"",OFFSET('Smelter Look-up'!$G$4,$V374-4,0))</f>
        <v/>
      </c>
      <c r="I374" s="217" t="s">
        <v>15631</v>
      </c>
      <c r="J374" s="217" t="s">
        <v>15631</v>
      </c>
      <c r="K374" s="268"/>
      <c r="L374" s="268"/>
      <c r="M374" s="268"/>
      <c r="N374" s="268"/>
      <c r="O374" s="268"/>
      <c r="P374" s="218"/>
      <c r="Q374" s="269"/>
      <c r="R374" s="215" t="str">
        <f ca="1">IF(ISERROR($V374),"",OFFSET('Smelter Look-up'!$C$4,$V374-4,0)&amp;"")</f>
        <v/>
      </c>
      <c r="S374" s="222" t="str">
        <f t="shared" ref="S374:S405" ca="1" si="57">IF(B374="","",IF(ISERROR(MATCH($E374,CL,0)),"Unknown",INDIRECT("'C'!$A$"&amp;MATCH($E374,CL,0)+1)))</f>
        <v/>
      </c>
      <c r="T374" s="222" t="str">
        <f ca="1">IF(B374="","",IF(ISERROR(MATCH($J374,SorP!$B$1:$B$6230,0)),"",INDIRECT("'SorP'!$A$"&amp;MATCH($J374,SorP!$B$1:$B$6230,0))))</f>
        <v/>
      </c>
      <c r="U374" s="238"/>
      <c r="V374" s="270" t="e">
        <f>IF(C374="",NA(),MATCH($B374&amp;$C374,'Smelter Look-up'!$J:$J,0))</f>
        <v>#N/A</v>
      </c>
      <c r="W374" s="271"/>
      <c r="X374" s="271">
        <f t="shared" ref="X374:X405" si="58">IF(AND(C374="Smelter not listed",OR(LEN(D374)=0,LEN(E374)=0)),1,0)</f>
        <v>0</v>
      </c>
      <c r="Y374" s="271"/>
      <c r="Z374" s="271"/>
      <c r="AB374" s="273" t="str">
        <f t="shared" ref="AB374:AB405" si="59">B374&amp;C374</f>
        <v/>
      </c>
    </row>
    <row r="375" spans="1:28" s="272" customFormat="1" ht="20.25">
      <c r="A375" s="214"/>
      <c r="B375" s="215" t="str">
        <f>IF(LEN(A375)=0,"",INDEX('Smelter Look-up'!$A:$A,MATCH($A375,'Smelter Look-up'!$E:$E,0)))</f>
        <v/>
      </c>
      <c r="C375" s="219" t="str">
        <f>IF(LEN(A375)=0,"",INDEX('Smelter Look-up'!$C:$C,MATCH($A375,'Smelter Look-up'!$E:$E,0)))</f>
        <v/>
      </c>
      <c r="D375" s="278"/>
      <c r="E375" s="215" t="s">
        <v>15631</v>
      </c>
      <c r="F375" s="215" t="s">
        <v>15631</v>
      </c>
      <c r="G375" s="215" t="s">
        <v>15631</v>
      </c>
      <c r="H375" s="216" t="str">
        <f ca="1">IF(ISERROR($V375),"",OFFSET('Smelter Look-up'!$G$4,$V375-4,0))</f>
        <v/>
      </c>
      <c r="I375" s="217" t="s">
        <v>15631</v>
      </c>
      <c r="J375" s="217" t="s">
        <v>15631</v>
      </c>
      <c r="K375" s="268"/>
      <c r="L375" s="268"/>
      <c r="M375" s="268"/>
      <c r="N375" s="268"/>
      <c r="O375" s="268"/>
      <c r="P375" s="218"/>
      <c r="Q375" s="269"/>
      <c r="R375" s="215" t="str">
        <f ca="1">IF(ISERROR($V375),"",OFFSET('Smelter Look-up'!$C$4,$V375-4,0)&amp;"")</f>
        <v/>
      </c>
      <c r="S375" s="222" t="str">
        <f t="shared" ca="1" si="57"/>
        <v/>
      </c>
      <c r="T375" s="222" t="str">
        <f ca="1">IF(B375="","",IF(ISERROR(MATCH($J375,SorP!$B$1:$B$6230,0)),"",INDIRECT("'SorP'!$A$"&amp;MATCH($J375,SorP!$B$1:$B$6230,0))))</f>
        <v/>
      </c>
      <c r="U375" s="238"/>
      <c r="V375" s="270" t="e">
        <f>IF(C375="",NA(),MATCH($B375&amp;$C375,'Smelter Look-up'!$J:$J,0))</f>
        <v>#N/A</v>
      </c>
      <c r="W375" s="271"/>
      <c r="X375" s="271">
        <f t="shared" si="58"/>
        <v>0</v>
      </c>
      <c r="Y375" s="271"/>
      <c r="Z375" s="271"/>
      <c r="AB375" s="273" t="str">
        <f t="shared" si="59"/>
        <v/>
      </c>
    </row>
    <row r="376" spans="1:28" s="272" customFormat="1" ht="20.25">
      <c r="A376" s="214"/>
      <c r="B376" s="215" t="str">
        <f>IF(LEN(A376)=0,"",INDEX('Smelter Look-up'!$A:$A,MATCH($A376,'Smelter Look-up'!$E:$E,0)))</f>
        <v/>
      </c>
      <c r="C376" s="219" t="str">
        <f>IF(LEN(A376)=0,"",INDEX('Smelter Look-up'!$C:$C,MATCH($A376,'Smelter Look-up'!$E:$E,0)))</f>
        <v/>
      </c>
      <c r="D376" s="278"/>
      <c r="E376" s="215" t="s">
        <v>15631</v>
      </c>
      <c r="F376" s="215" t="s">
        <v>15631</v>
      </c>
      <c r="G376" s="215" t="s">
        <v>15631</v>
      </c>
      <c r="H376" s="216" t="str">
        <f ca="1">IF(ISERROR($V376),"",OFFSET('Smelter Look-up'!$G$4,$V376-4,0))</f>
        <v/>
      </c>
      <c r="I376" s="217" t="s">
        <v>15631</v>
      </c>
      <c r="J376" s="217" t="s">
        <v>15631</v>
      </c>
      <c r="K376" s="268"/>
      <c r="L376" s="268"/>
      <c r="M376" s="268"/>
      <c r="N376" s="268"/>
      <c r="O376" s="268"/>
      <c r="P376" s="218"/>
      <c r="Q376" s="269"/>
      <c r="R376" s="215" t="str">
        <f ca="1">IF(ISERROR($V376),"",OFFSET('Smelter Look-up'!$C$4,$V376-4,0)&amp;"")</f>
        <v/>
      </c>
      <c r="S376" s="222" t="str">
        <f t="shared" ca="1" si="57"/>
        <v/>
      </c>
      <c r="T376" s="222" t="str">
        <f ca="1">IF(B376="","",IF(ISERROR(MATCH($J376,SorP!$B$1:$B$6230,0)),"",INDIRECT("'SorP'!$A$"&amp;MATCH($J376,SorP!$B$1:$B$6230,0))))</f>
        <v/>
      </c>
      <c r="U376" s="238"/>
      <c r="V376" s="270" t="e">
        <f>IF(C376="",NA(),MATCH($B376&amp;$C376,'Smelter Look-up'!$J:$J,0))</f>
        <v>#N/A</v>
      </c>
      <c r="W376" s="271"/>
      <c r="X376" s="271">
        <f t="shared" si="58"/>
        <v>0</v>
      </c>
      <c r="Y376" s="271"/>
      <c r="Z376" s="271"/>
      <c r="AB376" s="273" t="str">
        <f t="shared" si="59"/>
        <v/>
      </c>
    </row>
    <row r="377" spans="1:28" s="272" customFormat="1" ht="20.25">
      <c r="A377" s="214"/>
      <c r="B377" s="215" t="str">
        <f>IF(LEN(A377)=0,"",INDEX('Smelter Look-up'!$A:$A,MATCH($A377,'Smelter Look-up'!$E:$E,0)))</f>
        <v/>
      </c>
      <c r="C377" s="219" t="str">
        <f>IF(LEN(A377)=0,"",INDEX('Smelter Look-up'!$C:$C,MATCH($A377,'Smelter Look-up'!$E:$E,0)))</f>
        <v/>
      </c>
      <c r="D377" s="278"/>
      <c r="E377" s="215" t="s">
        <v>15631</v>
      </c>
      <c r="F377" s="215" t="s">
        <v>15631</v>
      </c>
      <c r="G377" s="215" t="s">
        <v>15631</v>
      </c>
      <c r="H377" s="216" t="str">
        <f ca="1">IF(ISERROR($V377),"",OFFSET('Smelter Look-up'!$G$4,$V377-4,0))</f>
        <v/>
      </c>
      <c r="I377" s="217" t="s">
        <v>15631</v>
      </c>
      <c r="J377" s="217" t="s">
        <v>15631</v>
      </c>
      <c r="K377" s="268"/>
      <c r="L377" s="268"/>
      <c r="M377" s="268"/>
      <c r="N377" s="268"/>
      <c r="O377" s="268"/>
      <c r="P377" s="218"/>
      <c r="Q377" s="269"/>
      <c r="R377" s="215" t="str">
        <f ca="1">IF(ISERROR($V377),"",OFFSET('Smelter Look-up'!$C$4,$V377-4,0)&amp;"")</f>
        <v/>
      </c>
      <c r="S377" s="222" t="str">
        <f t="shared" ca="1" si="57"/>
        <v/>
      </c>
      <c r="T377" s="222" t="str">
        <f ca="1">IF(B377="","",IF(ISERROR(MATCH($J377,SorP!$B$1:$B$6230,0)),"",INDIRECT("'SorP'!$A$"&amp;MATCH($J377,SorP!$B$1:$B$6230,0))))</f>
        <v/>
      </c>
      <c r="U377" s="238"/>
      <c r="V377" s="270" t="e">
        <f>IF(C377="",NA(),MATCH($B377&amp;$C377,'Smelter Look-up'!$J:$J,0))</f>
        <v>#N/A</v>
      </c>
      <c r="W377" s="271"/>
      <c r="X377" s="271">
        <f t="shared" si="58"/>
        <v>0</v>
      </c>
      <c r="Y377" s="271"/>
      <c r="Z377" s="271"/>
      <c r="AB377" s="273" t="str">
        <f t="shared" si="59"/>
        <v/>
      </c>
    </row>
    <row r="378" spans="1:28" s="272" customFormat="1" ht="20.25">
      <c r="A378" s="214"/>
      <c r="B378" s="215" t="str">
        <f>IF(LEN(A378)=0,"",INDEX('Smelter Look-up'!$A:$A,MATCH($A378,'Smelter Look-up'!$E:$E,0)))</f>
        <v/>
      </c>
      <c r="C378" s="219" t="str">
        <f>IF(LEN(A378)=0,"",INDEX('Smelter Look-up'!$C:$C,MATCH($A378,'Smelter Look-up'!$E:$E,0)))</f>
        <v/>
      </c>
      <c r="D378" s="278"/>
      <c r="E378" s="215" t="s">
        <v>15631</v>
      </c>
      <c r="F378" s="215" t="s">
        <v>15631</v>
      </c>
      <c r="G378" s="215" t="s">
        <v>15631</v>
      </c>
      <c r="H378" s="216" t="str">
        <f ca="1">IF(ISERROR($V378),"",OFFSET('Smelter Look-up'!$G$4,$V378-4,0))</f>
        <v/>
      </c>
      <c r="I378" s="217" t="s">
        <v>15631</v>
      </c>
      <c r="J378" s="217" t="s">
        <v>15631</v>
      </c>
      <c r="K378" s="268"/>
      <c r="L378" s="268"/>
      <c r="M378" s="268"/>
      <c r="N378" s="268"/>
      <c r="O378" s="268"/>
      <c r="P378" s="218"/>
      <c r="Q378" s="269"/>
      <c r="R378" s="215" t="str">
        <f ca="1">IF(ISERROR($V378),"",OFFSET('Smelter Look-up'!$C$4,$V378-4,0)&amp;"")</f>
        <v/>
      </c>
      <c r="S378" s="222" t="str">
        <f t="shared" ca="1" si="57"/>
        <v/>
      </c>
      <c r="T378" s="222" t="str">
        <f ca="1">IF(B378="","",IF(ISERROR(MATCH($J378,SorP!$B$1:$B$6230,0)),"",INDIRECT("'SorP'!$A$"&amp;MATCH($J378,SorP!$B$1:$B$6230,0))))</f>
        <v/>
      </c>
      <c r="U378" s="238"/>
      <c r="V378" s="270" t="e">
        <f>IF(C378="",NA(),MATCH($B378&amp;$C378,'Smelter Look-up'!$J:$J,0))</f>
        <v>#N/A</v>
      </c>
      <c r="W378" s="271"/>
      <c r="X378" s="271">
        <f t="shared" si="58"/>
        <v>0</v>
      </c>
      <c r="Y378" s="271"/>
      <c r="Z378" s="271"/>
      <c r="AB378" s="273" t="str">
        <f t="shared" si="59"/>
        <v/>
      </c>
    </row>
    <row r="379" spans="1:28" s="272" customFormat="1" ht="20.25">
      <c r="A379" s="214"/>
      <c r="B379" s="215" t="str">
        <f>IF(LEN(A379)=0,"",INDEX('Smelter Look-up'!$A:$A,MATCH($A379,'Smelter Look-up'!$E:$E,0)))</f>
        <v/>
      </c>
      <c r="C379" s="219" t="str">
        <f>IF(LEN(A379)=0,"",INDEX('Smelter Look-up'!$C:$C,MATCH($A379,'Smelter Look-up'!$E:$E,0)))</f>
        <v/>
      </c>
      <c r="D379" s="278"/>
      <c r="E379" s="215" t="s">
        <v>15631</v>
      </c>
      <c r="F379" s="215" t="s">
        <v>15631</v>
      </c>
      <c r="G379" s="215" t="s">
        <v>15631</v>
      </c>
      <c r="H379" s="216" t="str">
        <f ca="1">IF(ISERROR($V379),"",OFFSET('Smelter Look-up'!$G$4,$V379-4,0))</f>
        <v/>
      </c>
      <c r="I379" s="217" t="s">
        <v>15631</v>
      </c>
      <c r="J379" s="217" t="s">
        <v>15631</v>
      </c>
      <c r="K379" s="268"/>
      <c r="L379" s="268"/>
      <c r="M379" s="268"/>
      <c r="N379" s="268"/>
      <c r="O379" s="268"/>
      <c r="P379" s="218"/>
      <c r="Q379" s="269"/>
      <c r="R379" s="215" t="str">
        <f ca="1">IF(ISERROR($V379),"",OFFSET('Smelter Look-up'!$C$4,$V379-4,0)&amp;"")</f>
        <v/>
      </c>
      <c r="S379" s="222" t="str">
        <f t="shared" ca="1" si="57"/>
        <v/>
      </c>
      <c r="T379" s="222" t="str">
        <f ca="1">IF(B379="","",IF(ISERROR(MATCH($J379,SorP!$B$1:$B$6230,0)),"",INDIRECT("'SorP'!$A$"&amp;MATCH($J379,SorP!$B$1:$B$6230,0))))</f>
        <v/>
      </c>
      <c r="U379" s="238"/>
      <c r="V379" s="270" t="e">
        <f>IF(C379="",NA(),MATCH($B379&amp;$C379,'Smelter Look-up'!$J:$J,0))</f>
        <v>#N/A</v>
      </c>
      <c r="W379" s="271"/>
      <c r="X379" s="271">
        <f t="shared" si="58"/>
        <v>0</v>
      </c>
      <c r="Y379" s="271"/>
      <c r="Z379" s="271"/>
      <c r="AB379" s="273" t="str">
        <f t="shared" si="59"/>
        <v/>
      </c>
    </row>
    <row r="380" spans="1:28" s="272" customFormat="1" ht="20.25">
      <c r="A380" s="214"/>
      <c r="B380" s="215" t="str">
        <f>IF(LEN(A380)=0,"",INDEX('Smelter Look-up'!$A:$A,MATCH($A380,'Smelter Look-up'!$E:$E,0)))</f>
        <v/>
      </c>
      <c r="C380" s="219" t="str">
        <f>IF(LEN(A380)=0,"",INDEX('Smelter Look-up'!$C:$C,MATCH($A380,'Smelter Look-up'!$E:$E,0)))</f>
        <v/>
      </c>
      <c r="D380" s="278"/>
      <c r="E380" s="215" t="s">
        <v>15631</v>
      </c>
      <c r="F380" s="215" t="s">
        <v>15631</v>
      </c>
      <c r="G380" s="215" t="s">
        <v>15631</v>
      </c>
      <c r="H380" s="216" t="str">
        <f ca="1">IF(ISERROR($V380),"",OFFSET('Smelter Look-up'!$G$4,$V380-4,0))</f>
        <v/>
      </c>
      <c r="I380" s="217" t="s">
        <v>15631</v>
      </c>
      <c r="J380" s="217" t="s">
        <v>15631</v>
      </c>
      <c r="K380" s="268"/>
      <c r="L380" s="268"/>
      <c r="M380" s="268"/>
      <c r="N380" s="268"/>
      <c r="O380" s="268"/>
      <c r="P380" s="218"/>
      <c r="Q380" s="269"/>
      <c r="R380" s="215" t="str">
        <f ca="1">IF(ISERROR($V380),"",OFFSET('Smelter Look-up'!$C$4,$V380-4,0)&amp;"")</f>
        <v/>
      </c>
      <c r="S380" s="222" t="str">
        <f t="shared" ca="1" si="57"/>
        <v/>
      </c>
      <c r="T380" s="222" t="str">
        <f ca="1">IF(B380="","",IF(ISERROR(MATCH($J380,SorP!$B$1:$B$6230,0)),"",INDIRECT("'SorP'!$A$"&amp;MATCH($J380,SorP!$B$1:$B$6230,0))))</f>
        <v/>
      </c>
      <c r="U380" s="238"/>
      <c r="V380" s="270" t="e">
        <f>IF(C380="",NA(),MATCH($B380&amp;$C380,'Smelter Look-up'!$J:$J,0))</f>
        <v>#N/A</v>
      </c>
      <c r="W380" s="271"/>
      <c r="X380" s="271">
        <f t="shared" si="58"/>
        <v>0</v>
      </c>
      <c r="Y380" s="271"/>
      <c r="Z380" s="271"/>
      <c r="AB380" s="273" t="str">
        <f t="shared" si="59"/>
        <v/>
      </c>
    </row>
    <row r="381" spans="1:28" s="272" customFormat="1" ht="20.25">
      <c r="A381" s="214"/>
      <c r="B381" s="215" t="str">
        <f>IF(LEN(A381)=0,"",INDEX('Smelter Look-up'!$A:$A,MATCH($A381,'Smelter Look-up'!$E:$E,0)))</f>
        <v/>
      </c>
      <c r="C381" s="219" t="str">
        <f>IF(LEN(A381)=0,"",INDEX('Smelter Look-up'!$C:$C,MATCH($A381,'Smelter Look-up'!$E:$E,0)))</f>
        <v/>
      </c>
      <c r="D381" s="278"/>
      <c r="E381" s="215" t="s">
        <v>15631</v>
      </c>
      <c r="F381" s="215" t="s">
        <v>15631</v>
      </c>
      <c r="G381" s="215" t="s">
        <v>15631</v>
      </c>
      <c r="H381" s="216" t="str">
        <f ca="1">IF(ISERROR($V381),"",OFFSET('Smelter Look-up'!$G$4,$V381-4,0))</f>
        <v/>
      </c>
      <c r="I381" s="217" t="s">
        <v>15631</v>
      </c>
      <c r="J381" s="217" t="s">
        <v>15631</v>
      </c>
      <c r="K381" s="268"/>
      <c r="L381" s="268"/>
      <c r="M381" s="268"/>
      <c r="N381" s="268"/>
      <c r="O381" s="268"/>
      <c r="P381" s="218"/>
      <c r="Q381" s="269"/>
      <c r="R381" s="215" t="str">
        <f ca="1">IF(ISERROR($V381),"",OFFSET('Smelter Look-up'!$C$4,$V381-4,0)&amp;"")</f>
        <v/>
      </c>
      <c r="S381" s="222" t="str">
        <f t="shared" ca="1" si="57"/>
        <v/>
      </c>
      <c r="T381" s="222" t="str">
        <f ca="1">IF(B381="","",IF(ISERROR(MATCH($J381,SorP!$B$1:$B$6230,0)),"",INDIRECT("'SorP'!$A$"&amp;MATCH($J381,SorP!$B$1:$B$6230,0))))</f>
        <v/>
      </c>
      <c r="U381" s="238"/>
      <c r="V381" s="270" t="e">
        <f>IF(C381="",NA(),MATCH($B381&amp;$C381,'Smelter Look-up'!$J:$J,0))</f>
        <v>#N/A</v>
      </c>
      <c r="W381" s="271"/>
      <c r="X381" s="271">
        <f t="shared" si="58"/>
        <v>0</v>
      </c>
      <c r="Y381" s="271"/>
      <c r="Z381" s="271"/>
      <c r="AB381" s="273" t="str">
        <f t="shared" si="59"/>
        <v/>
      </c>
    </row>
    <row r="382" spans="1:28" s="272" customFormat="1" ht="20.25">
      <c r="A382" s="214"/>
      <c r="B382" s="215" t="str">
        <f>IF(LEN(A382)=0,"",INDEX('Smelter Look-up'!$A:$A,MATCH($A382,'Smelter Look-up'!$E:$E,0)))</f>
        <v/>
      </c>
      <c r="C382" s="219" t="str">
        <f>IF(LEN(A382)=0,"",INDEX('Smelter Look-up'!$C:$C,MATCH($A382,'Smelter Look-up'!$E:$E,0)))</f>
        <v/>
      </c>
      <c r="D382" s="278"/>
      <c r="E382" s="215" t="s">
        <v>15631</v>
      </c>
      <c r="F382" s="215" t="s">
        <v>15631</v>
      </c>
      <c r="G382" s="215" t="s">
        <v>15631</v>
      </c>
      <c r="H382" s="216" t="str">
        <f ca="1">IF(ISERROR($V382),"",OFFSET('Smelter Look-up'!$G$4,$V382-4,0))</f>
        <v/>
      </c>
      <c r="I382" s="217" t="s">
        <v>15631</v>
      </c>
      <c r="J382" s="217" t="s">
        <v>15631</v>
      </c>
      <c r="K382" s="268"/>
      <c r="L382" s="268"/>
      <c r="M382" s="268"/>
      <c r="N382" s="268"/>
      <c r="O382" s="268"/>
      <c r="P382" s="218"/>
      <c r="Q382" s="269"/>
      <c r="R382" s="215" t="str">
        <f ca="1">IF(ISERROR($V382),"",OFFSET('Smelter Look-up'!$C$4,$V382-4,0)&amp;"")</f>
        <v/>
      </c>
      <c r="S382" s="222" t="str">
        <f t="shared" ca="1" si="57"/>
        <v/>
      </c>
      <c r="T382" s="222" t="str">
        <f ca="1">IF(B382="","",IF(ISERROR(MATCH($J382,SorP!$B$1:$B$6230,0)),"",INDIRECT("'SorP'!$A$"&amp;MATCH($J382,SorP!$B$1:$B$6230,0))))</f>
        <v/>
      </c>
      <c r="U382" s="238"/>
      <c r="V382" s="270" t="e">
        <f>IF(C382="",NA(),MATCH($B382&amp;$C382,'Smelter Look-up'!$J:$J,0))</f>
        <v>#N/A</v>
      </c>
      <c r="W382" s="271"/>
      <c r="X382" s="271">
        <f t="shared" si="58"/>
        <v>0</v>
      </c>
      <c r="Y382" s="271"/>
      <c r="Z382" s="271"/>
      <c r="AB382" s="273" t="str">
        <f t="shared" si="59"/>
        <v/>
      </c>
    </row>
    <row r="383" spans="1:28" s="272" customFormat="1" ht="20.25">
      <c r="A383" s="214"/>
      <c r="B383" s="215" t="str">
        <f>IF(LEN(A383)=0,"",INDEX('Smelter Look-up'!$A:$A,MATCH($A383,'Smelter Look-up'!$E:$E,0)))</f>
        <v/>
      </c>
      <c r="C383" s="219" t="str">
        <f>IF(LEN(A383)=0,"",INDEX('Smelter Look-up'!$C:$C,MATCH($A383,'Smelter Look-up'!$E:$E,0)))</f>
        <v/>
      </c>
      <c r="D383" s="278"/>
      <c r="E383" s="215" t="s">
        <v>15631</v>
      </c>
      <c r="F383" s="215" t="s">
        <v>15631</v>
      </c>
      <c r="G383" s="215" t="s">
        <v>15631</v>
      </c>
      <c r="H383" s="216" t="str">
        <f ca="1">IF(ISERROR($V383),"",OFFSET('Smelter Look-up'!$G$4,$V383-4,0))</f>
        <v/>
      </c>
      <c r="I383" s="217" t="s">
        <v>15631</v>
      </c>
      <c r="J383" s="217" t="s">
        <v>15631</v>
      </c>
      <c r="K383" s="268"/>
      <c r="L383" s="268"/>
      <c r="M383" s="268"/>
      <c r="N383" s="268"/>
      <c r="O383" s="268"/>
      <c r="P383" s="218"/>
      <c r="Q383" s="269"/>
      <c r="R383" s="215" t="str">
        <f ca="1">IF(ISERROR($V383),"",OFFSET('Smelter Look-up'!$C$4,$V383-4,0)&amp;"")</f>
        <v/>
      </c>
      <c r="S383" s="222" t="str">
        <f t="shared" ca="1" si="57"/>
        <v/>
      </c>
      <c r="T383" s="222" t="str">
        <f ca="1">IF(B383="","",IF(ISERROR(MATCH($J383,SorP!$B$1:$B$6230,0)),"",INDIRECT("'SorP'!$A$"&amp;MATCH($J383,SorP!$B$1:$B$6230,0))))</f>
        <v/>
      </c>
      <c r="U383" s="238"/>
      <c r="V383" s="270" t="e">
        <f>IF(C383="",NA(),MATCH($B383&amp;$C383,'Smelter Look-up'!$J:$J,0))</f>
        <v>#N/A</v>
      </c>
      <c r="W383" s="271"/>
      <c r="X383" s="271">
        <f t="shared" si="58"/>
        <v>0</v>
      </c>
      <c r="Y383" s="271"/>
      <c r="Z383" s="271"/>
      <c r="AB383" s="273" t="str">
        <f t="shared" si="59"/>
        <v/>
      </c>
    </row>
    <row r="384" spans="1:28" s="272" customFormat="1" ht="20.25">
      <c r="A384" s="214"/>
      <c r="B384" s="215" t="str">
        <f>IF(LEN(A384)=0,"",INDEX('Smelter Look-up'!$A:$A,MATCH($A384,'Smelter Look-up'!$E:$E,0)))</f>
        <v/>
      </c>
      <c r="C384" s="219" t="str">
        <f>IF(LEN(A384)=0,"",INDEX('Smelter Look-up'!$C:$C,MATCH($A384,'Smelter Look-up'!$E:$E,0)))</f>
        <v/>
      </c>
      <c r="D384" s="278"/>
      <c r="E384" s="215" t="s">
        <v>15631</v>
      </c>
      <c r="F384" s="215" t="s">
        <v>15631</v>
      </c>
      <c r="G384" s="215" t="s">
        <v>15631</v>
      </c>
      <c r="H384" s="216" t="str">
        <f ca="1">IF(ISERROR($V384),"",OFFSET('Smelter Look-up'!$G$4,$V384-4,0))</f>
        <v/>
      </c>
      <c r="I384" s="217" t="s">
        <v>15631</v>
      </c>
      <c r="J384" s="217" t="s">
        <v>15631</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si="58"/>
        <v>0</v>
      </c>
      <c r="Y384" s="271"/>
      <c r="Z384" s="271"/>
      <c r="AB384" s="273" t="str">
        <f t="shared" si="59"/>
        <v/>
      </c>
    </row>
    <row r="385" spans="1:28" s="272" customFormat="1" ht="20.25">
      <c r="A385" s="214"/>
      <c r="B385" s="215" t="str">
        <f>IF(LEN(A385)=0,"",INDEX('Smelter Look-up'!$A:$A,MATCH($A385,'Smelter Look-up'!$E:$E,0)))</f>
        <v/>
      </c>
      <c r="C385" s="219" t="str">
        <f>IF(LEN(A385)=0,"",INDEX('Smelter Look-up'!$C:$C,MATCH($A385,'Smelter Look-up'!$E:$E,0)))</f>
        <v/>
      </c>
      <c r="D385" s="278"/>
      <c r="E385" s="215" t="s">
        <v>15631</v>
      </c>
      <c r="F385" s="215" t="s">
        <v>15631</v>
      </c>
      <c r="G385" s="215" t="s">
        <v>15631</v>
      </c>
      <c r="H385" s="216" t="str">
        <f ca="1">IF(ISERROR($V385),"",OFFSET('Smelter Look-up'!$G$4,$V385-4,0))</f>
        <v/>
      </c>
      <c r="I385" s="217" t="s">
        <v>15631</v>
      </c>
      <c r="J385" s="217" t="s">
        <v>15631</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si="58"/>
        <v>0</v>
      </c>
      <c r="Y385" s="271"/>
      <c r="Z385" s="271"/>
      <c r="AB385" s="273" t="str">
        <f t="shared" si="59"/>
        <v/>
      </c>
    </row>
    <row r="386" spans="1:28" s="272" customFormat="1" ht="20.25">
      <c r="A386" s="214"/>
      <c r="B386" s="215" t="str">
        <f>IF(LEN(A386)=0,"",INDEX('Smelter Look-up'!$A:$A,MATCH($A386,'Smelter Look-up'!$E:$E,0)))</f>
        <v/>
      </c>
      <c r="C386" s="219" t="str">
        <f>IF(LEN(A386)=0,"",INDEX('Smelter Look-up'!$C:$C,MATCH($A386,'Smelter Look-up'!$E:$E,0)))</f>
        <v/>
      </c>
      <c r="D386" s="278"/>
      <c r="E386" s="215" t="s">
        <v>15631</v>
      </c>
      <c r="F386" s="215" t="s">
        <v>15631</v>
      </c>
      <c r="G386" s="215" t="s">
        <v>15631</v>
      </c>
      <c r="H386" s="216" t="str">
        <f ca="1">IF(ISERROR($V386),"",OFFSET('Smelter Look-up'!$G$4,$V386-4,0))</f>
        <v/>
      </c>
      <c r="I386" s="217" t="s">
        <v>15631</v>
      </c>
      <c r="J386" s="217" t="s">
        <v>15631</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si="58"/>
        <v>0</v>
      </c>
      <c r="Y386" s="271"/>
      <c r="Z386" s="271"/>
      <c r="AB386" s="273" t="str">
        <f t="shared" si="59"/>
        <v/>
      </c>
    </row>
    <row r="387" spans="1:28" s="272" customFormat="1" ht="20.25">
      <c r="A387" s="214"/>
      <c r="B387" s="215" t="str">
        <f>IF(LEN(A387)=0,"",INDEX('Smelter Look-up'!$A:$A,MATCH($A387,'Smelter Look-up'!$E:$E,0)))</f>
        <v/>
      </c>
      <c r="C387" s="219" t="str">
        <f>IF(LEN(A387)=0,"",INDEX('Smelter Look-up'!$C:$C,MATCH($A387,'Smelter Look-up'!$E:$E,0)))</f>
        <v/>
      </c>
      <c r="D387" s="278"/>
      <c r="E387" s="215" t="s">
        <v>15631</v>
      </c>
      <c r="F387" s="215" t="s">
        <v>15631</v>
      </c>
      <c r="G387" s="215" t="s">
        <v>15631</v>
      </c>
      <c r="H387" s="216" t="str">
        <f ca="1">IF(ISERROR($V387),"",OFFSET('Smelter Look-up'!$G$4,$V387-4,0))</f>
        <v/>
      </c>
      <c r="I387" s="217" t="s">
        <v>15631</v>
      </c>
      <c r="J387" s="217" t="s">
        <v>15631</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si="58"/>
        <v>0</v>
      </c>
      <c r="Y387" s="271"/>
      <c r="Z387" s="271"/>
      <c r="AB387" s="273" t="str">
        <f t="shared" si="59"/>
        <v/>
      </c>
    </row>
    <row r="388" spans="1:28" s="272" customFormat="1" ht="20.25">
      <c r="A388" s="214"/>
      <c r="B388" s="215" t="str">
        <f>IF(LEN(A388)=0,"",INDEX('Smelter Look-up'!$A:$A,MATCH($A388,'Smelter Look-up'!$E:$E,0)))</f>
        <v/>
      </c>
      <c r="C388" s="219" t="str">
        <f>IF(LEN(A388)=0,"",INDEX('Smelter Look-up'!$C:$C,MATCH($A388,'Smelter Look-up'!$E:$E,0)))</f>
        <v/>
      </c>
      <c r="D388" s="278"/>
      <c r="E388" s="215" t="s">
        <v>15631</v>
      </c>
      <c r="F388" s="215" t="s">
        <v>15631</v>
      </c>
      <c r="G388" s="215" t="s">
        <v>15631</v>
      </c>
      <c r="H388" s="216" t="str">
        <f ca="1">IF(ISERROR($V388),"",OFFSET('Smelter Look-up'!$G$4,$V388-4,0))</f>
        <v/>
      </c>
      <c r="I388" s="217" t="s">
        <v>15631</v>
      </c>
      <c r="J388" s="217" t="s">
        <v>15631</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si="58"/>
        <v>0</v>
      </c>
      <c r="Y388" s="271"/>
      <c r="Z388" s="271"/>
      <c r="AB388" s="273" t="str">
        <f t="shared" si="59"/>
        <v/>
      </c>
    </row>
    <row r="389" spans="1:28" s="272" customFormat="1" ht="20.25">
      <c r="A389" s="214"/>
      <c r="B389" s="215" t="str">
        <f>IF(LEN(A389)=0,"",INDEX('Smelter Look-up'!$A:$A,MATCH($A389,'Smelter Look-up'!$E:$E,0)))</f>
        <v/>
      </c>
      <c r="C389" s="219" t="str">
        <f>IF(LEN(A389)=0,"",INDEX('Smelter Look-up'!$C:$C,MATCH($A389,'Smelter Look-up'!$E:$E,0)))</f>
        <v/>
      </c>
      <c r="D389" s="278"/>
      <c r="E389" s="215" t="s">
        <v>15631</v>
      </c>
      <c r="F389" s="215" t="s">
        <v>15631</v>
      </c>
      <c r="G389" s="215" t="s">
        <v>15631</v>
      </c>
      <c r="H389" s="216" t="str">
        <f ca="1">IF(ISERROR($V389),"",OFFSET('Smelter Look-up'!$G$4,$V389-4,0))</f>
        <v/>
      </c>
      <c r="I389" s="217" t="s">
        <v>15631</v>
      </c>
      <c r="J389" s="217" t="s">
        <v>15631</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
        <v>15631</v>
      </c>
      <c r="F390" s="215" t="s">
        <v>15631</v>
      </c>
      <c r="G390" s="215" t="s">
        <v>15631</v>
      </c>
      <c r="H390" s="216" t="str">
        <f ca="1">IF(ISERROR($V390),"",OFFSET('Smelter Look-up'!$G$4,$V390-4,0))</f>
        <v/>
      </c>
      <c r="I390" s="217" t="s">
        <v>15631</v>
      </c>
      <c r="J390" s="217" t="s">
        <v>15631</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
        <v>15631</v>
      </c>
      <c r="F391" s="215" t="s">
        <v>15631</v>
      </c>
      <c r="G391" s="215" t="s">
        <v>15631</v>
      </c>
      <c r="H391" s="216" t="str">
        <f ca="1">IF(ISERROR($V391),"",OFFSET('Smelter Look-up'!$G$4,$V391-4,0))</f>
        <v/>
      </c>
      <c r="I391" s="217" t="s">
        <v>15631</v>
      </c>
      <c r="J391" s="217" t="s">
        <v>15631</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
        <v>15631</v>
      </c>
      <c r="F392" s="215" t="s">
        <v>15631</v>
      </c>
      <c r="G392" s="215" t="s">
        <v>15631</v>
      </c>
      <c r="H392" s="216" t="str">
        <f ca="1">IF(ISERROR($V392),"",OFFSET('Smelter Look-up'!$G$4,$V392-4,0))</f>
        <v/>
      </c>
      <c r="I392" s="217" t="s">
        <v>15631</v>
      </c>
      <c r="J392" s="217" t="s">
        <v>15631</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
        <v>15631</v>
      </c>
      <c r="F393" s="215" t="s">
        <v>15631</v>
      </c>
      <c r="G393" s="215" t="s">
        <v>15631</v>
      </c>
      <c r="H393" s="216" t="str">
        <f ca="1">IF(ISERROR($V393),"",OFFSET('Smelter Look-up'!$G$4,$V393-4,0))</f>
        <v/>
      </c>
      <c r="I393" s="217" t="s">
        <v>15631</v>
      </c>
      <c r="J393" s="217" t="s">
        <v>15631</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
        <v>15631</v>
      </c>
      <c r="F394" s="215" t="s">
        <v>15631</v>
      </c>
      <c r="G394" s="215" t="s">
        <v>15631</v>
      </c>
      <c r="H394" s="216" t="str">
        <f ca="1">IF(ISERROR($V394),"",OFFSET('Smelter Look-up'!$G$4,$V394-4,0))</f>
        <v/>
      </c>
      <c r="I394" s="217" t="s">
        <v>15631</v>
      </c>
      <c r="J394" s="217" t="s">
        <v>15631</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
        <v>15631</v>
      </c>
      <c r="F395" s="215" t="s">
        <v>15631</v>
      </c>
      <c r="G395" s="215" t="s">
        <v>15631</v>
      </c>
      <c r="H395" s="216" t="str">
        <f ca="1">IF(ISERROR($V395),"",OFFSET('Smelter Look-up'!$G$4,$V395-4,0))</f>
        <v/>
      </c>
      <c r="I395" s="217" t="s">
        <v>15631</v>
      </c>
      <c r="J395" s="217" t="s">
        <v>15631</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
        <v>15631</v>
      </c>
      <c r="F396" s="215" t="s">
        <v>15631</v>
      </c>
      <c r="G396" s="215" t="s">
        <v>15631</v>
      </c>
      <c r="H396" s="216" t="str">
        <f ca="1">IF(ISERROR($V396),"",OFFSET('Smelter Look-up'!$G$4,$V396-4,0))</f>
        <v/>
      </c>
      <c r="I396" s="217" t="s">
        <v>15631</v>
      </c>
      <c r="J396" s="217" t="s">
        <v>15631</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
        <v>15631</v>
      </c>
      <c r="F397" s="215" t="s">
        <v>15631</v>
      </c>
      <c r="G397" s="215" t="s">
        <v>15631</v>
      </c>
      <c r="H397" s="216" t="str">
        <f ca="1">IF(ISERROR($V397),"",OFFSET('Smelter Look-up'!$G$4,$V397-4,0))</f>
        <v/>
      </c>
      <c r="I397" s="217" t="s">
        <v>15631</v>
      </c>
      <c r="J397" s="217" t="s">
        <v>15631</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
        <v>15631</v>
      </c>
      <c r="F398" s="215" t="s">
        <v>15631</v>
      </c>
      <c r="G398" s="215" t="s">
        <v>15631</v>
      </c>
      <c r="H398" s="216" t="str">
        <f ca="1">IF(ISERROR($V398),"",OFFSET('Smelter Look-up'!$G$4,$V398-4,0))</f>
        <v/>
      </c>
      <c r="I398" s="217" t="s">
        <v>15631</v>
      </c>
      <c r="J398" s="217" t="s">
        <v>15631</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
        <v>15631</v>
      </c>
      <c r="F399" s="215" t="s">
        <v>15631</v>
      </c>
      <c r="G399" s="215" t="s">
        <v>15631</v>
      </c>
      <c r="H399" s="216" t="str">
        <f ca="1">IF(ISERROR($V399),"",OFFSET('Smelter Look-up'!$G$4,$V399-4,0))</f>
        <v/>
      </c>
      <c r="I399" s="217" t="s">
        <v>15631</v>
      </c>
      <c r="J399" s="217" t="s">
        <v>15631</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
        <v>15631</v>
      </c>
      <c r="F400" s="215" t="s">
        <v>15631</v>
      </c>
      <c r="G400" s="215" t="s">
        <v>15631</v>
      </c>
      <c r="H400" s="216" t="str">
        <f ca="1">IF(ISERROR($V400),"",OFFSET('Smelter Look-up'!$G$4,$V400-4,0))</f>
        <v/>
      </c>
      <c r="I400" s="217" t="s">
        <v>15631</v>
      </c>
      <c r="J400" s="217" t="s">
        <v>15631</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
        <v>15631</v>
      </c>
      <c r="F401" s="215" t="s">
        <v>15631</v>
      </c>
      <c r="G401" s="215" t="s">
        <v>15631</v>
      </c>
      <c r="H401" s="216" t="str">
        <f ca="1">IF(ISERROR($V401),"",OFFSET('Smelter Look-up'!$G$4,$V401-4,0))</f>
        <v/>
      </c>
      <c r="I401" s="217" t="s">
        <v>15631</v>
      </c>
      <c r="J401" s="217" t="s">
        <v>15631</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
        <v>15631</v>
      </c>
      <c r="F402" s="215" t="s">
        <v>15631</v>
      </c>
      <c r="G402" s="215" t="s">
        <v>15631</v>
      </c>
      <c r="H402" s="216" t="str">
        <f ca="1">IF(ISERROR($V402),"",OFFSET('Smelter Look-up'!$G$4,$V402-4,0))</f>
        <v/>
      </c>
      <c r="I402" s="217" t="s">
        <v>15631</v>
      </c>
      <c r="J402" s="217" t="s">
        <v>15631</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
        <v>15631</v>
      </c>
      <c r="F403" s="215" t="s">
        <v>15631</v>
      </c>
      <c r="G403" s="215" t="s">
        <v>15631</v>
      </c>
      <c r="H403" s="216" t="str">
        <f ca="1">IF(ISERROR($V403),"",OFFSET('Smelter Look-up'!$G$4,$V403-4,0))</f>
        <v/>
      </c>
      <c r="I403" s="217" t="s">
        <v>15631</v>
      </c>
      <c r="J403" s="217" t="s">
        <v>15631</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
        <v>15631</v>
      </c>
      <c r="F404" s="215" t="s">
        <v>15631</v>
      </c>
      <c r="G404" s="215" t="s">
        <v>15631</v>
      </c>
      <c r="H404" s="216" t="str">
        <f ca="1">IF(ISERROR($V404),"",OFFSET('Smelter Look-up'!$G$4,$V404-4,0))</f>
        <v/>
      </c>
      <c r="I404" s="217" t="s">
        <v>15631</v>
      </c>
      <c r="J404" s="217" t="s">
        <v>15631</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
        <v>15631</v>
      </c>
      <c r="F405" s="215" t="s">
        <v>15631</v>
      </c>
      <c r="G405" s="215" t="s">
        <v>15631</v>
      </c>
      <c r="H405" s="216" t="str">
        <f ca="1">IF(ISERROR($V405),"",OFFSET('Smelter Look-up'!$G$4,$V405-4,0))</f>
        <v/>
      </c>
      <c r="I405" s="217" t="s">
        <v>15631</v>
      </c>
      <c r="J405" s="217" t="s">
        <v>15631</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
        <v>15631</v>
      </c>
      <c r="F406" s="215" t="s">
        <v>15631</v>
      </c>
      <c r="G406" s="215" t="s">
        <v>15631</v>
      </c>
      <c r="H406" s="216" t="str">
        <f ca="1">IF(ISERROR($V406),"",OFFSET('Smelter Look-up'!$G$4,$V406-4,0))</f>
        <v/>
      </c>
      <c r="I406" s="217" t="s">
        <v>15631</v>
      </c>
      <c r="J406" s="217" t="s">
        <v>15631</v>
      </c>
      <c r="K406" s="268"/>
      <c r="L406" s="268"/>
      <c r="M406" s="268"/>
      <c r="N406" s="268"/>
      <c r="O406" s="268"/>
      <c r="P406" s="218"/>
      <c r="Q406" s="269"/>
      <c r="R406" s="215" t="str">
        <f ca="1">IF(ISERROR($V406),"",OFFSET('Smelter Look-up'!$C$4,$V406-4,0)&amp;"")</f>
        <v/>
      </c>
      <c r="S406" s="222" t="str">
        <f t="shared" ref="S406:S436" ca="1" si="60">IF(B406="","",IF(ISERROR(MATCH($E406,CL,0)),"Unknown",INDIRECT("'C'!$A$"&amp;MATCH($E406,CL,0)+1)))</f>
        <v/>
      </c>
      <c r="T406" s="222" t="str">
        <f ca="1">IF(B406="","",IF(ISERROR(MATCH($J406,SorP!$B$1:$B$6230,0)),"",INDIRECT("'SorP'!$A$"&amp;MATCH($J406,SorP!$B$1:$B$6230,0))))</f>
        <v/>
      </c>
      <c r="U406" s="238"/>
      <c r="V406" s="270" t="e">
        <f>IF(C406="",NA(),MATCH($B406&amp;$C406,'Smelter Look-up'!$J:$J,0))</f>
        <v>#N/A</v>
      </c>
      <c r="W406" s="271"/>
      <c r="X406" s="271">
        <f t="shared" ref="X406:X436" si="61">IF(AND(C406="Smelter not listed",OR(LEN(D406)=0,LEN(E406)=0)),1,0)</f>
        <v>0</v>
      </c>
      <c r="Y406" s="271"/>
      <c r="Z406" s="271"/>
      <c r="AB406" s="273" t="str">
        <f t="shared" ref="AB406:AB436" si="62">B406&amp;C406</f>
        <v/>
      </c>
    </row>
    <row r="407" spans="1:28" s="272" customFormat="1" ht="20.25">
      <c r="A407" s="214"/>
      <c r="B407" s="215" t="str">
        <f>IF(LEN(A407)=0,"",INDEX('Smelter Look-up'!$A:$A,MATCH($A407,'Smelter Look-up'!$E:$E,0)))</f>
        <v/>
      </c>
      <c r="C407" s="219" t="str">
        <f>IF(LEN(A407)=0,"",INDEX('Smelter Look-up'!$C:$C,MATCH($A407,'Smelter Look-up'!$E:$E,0)))</f>
        <v/>
      </c>
      <c r="D407" s="278"/>
      <c r="E407" s="215" t="s">
        <v>15631</v>
      </c>
      <c r="F407" s="215" t="s">
        <v>15631</v>
      </c>
      <c r="G407" s="215" t="s">
        <v>15631</v>
      </c>
      <c r="H407" s="216" t="str">
        <f ca="1">IF(ISERROR($V407),"",OFFSET('Smelter Look-up'!$G$4,$V407-4,0))</f>
        <v/>
      </c>
      <c r="I407" s="217" t="s">
        <v>15631</v>
      </c>
      <c r="J407" s="217" t="s">
        <v>15631</v>
      </c>
      <c r="K407" s="268"/>
      <c r="L407" s="268"/>
      <c r="M407" s="268"/>
      <c r="N407" s="268"/>
      <c r="O407" s="268"/>
      <c r="P407" s="218"/>
      <c r="Q407" s="269"/>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si="61"/>
        <v>0</v>
      </c>
      <c r="Y407" s="271"/>
      <c r="Z407" s="271"/>
      <c r="AB407" s="273" t="str">
        <f t="shared" si="62"/>
        <v/>
      </c>
    </row>
    <row r="408" spans="1:28" s="272" customFormat="1" ht="20.25">
      <c r="A408" s="214"/>
      <c r="B408" s="215" t="str">
        <f>IF(LEN(A408)=0,"",INDEX('Smelter Look-up'!$A:$A,MATCH($A408,'Smelter Look-up'!$E:$E,0)))</f>
        <v/>
      </c>
      <c r="C408" s="219" t="str">
        <f>IF(LEN(A408)=0,"",INDEX('Smelter Look-up'!$C:$C,MATCH($A408,'Smelter Look-up'!$E:$E,0)))</f>
        <v/>
      </c>
      <c r="D408" s="278"/>
      <c r="E408" s="215" t="s">
        <v>15631</v>
      </c>
      <c r="F408" s="215" t="s">
        <v>15631</v>
      </c>
      <c r="G408" s="215" t="s">
        <v>15631</v>
      </c>
      <c r="H408" s="216" t="str">
        <f ca="1">IF(ISERROR($V408),"",OFFSET('Smelter Look-up'!$G$4,$V408-4,0))</f>
        <v/>
      </c>
      <c r="I408" s="217" t="s">
        <v>15631</v>
      </c>
      <c r="J408" s="217" t="s">
        <v>15631</v>
      </c>
      <c r="K408" s="268"/>
      <c r="L408" s="268"/>
      <c r="M408" s="268"/>
      <c r="N408" s="268"/>
      <c r="O408" s="268"/>
      <c r="P408" s="218"/>
      <c r="Q408" s="269"/>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si="61"/>
        <v>0</v>
      </c>
      <c r="Y408" s="271"/>
      <c r="Z408" s="271"/>
      <c r="AB408" s="273" t="str">
        <f t="shared" si="62"/>
        <v/>
      </c>
    </row>
    <row r="409" spans="1:28" s="272" customFormat="1" ht="20.25">
      <c r="A409" s="214"/>
      <c r="B409" s="215" t="str">
        <f>IF(LEN(A409)=0,"",INDEX('Smelter Look-up'!$A:$A,MATCH($A409,'Smelter Look-up'!$E:$E,0)))</f>
        <v/>
      </c>
      <c r="C409" s="219" t="str">
        <f>IF(LEN(A409)=0,"",INDEX('Smelter Look-up'!$C:$C,MATCH($A409,'Smelter Look-up'!$E:$E,0)))</f>
        <v/>
      </c>
      <c r="D409" s="278"/>
      <c r="E409" s="215" t="s">
        <v>15631</v>
      </c>
      <c r="F409" s="215" t="s">
        <v>15631</v>
      </c>
      <c r="G409" s="215" t="s">
        <v>15631</v>
      </c>
      <c r="H409" s="216" t="str">
        <f ca="1">IF(ISERROR($V409),"",OFFSET('Smelter Look-up'!$G$4,$V409-4,0))</f>
        <v/>
      </c>
      <c r="I409" s="217" t="s">
        <v>15631</v>
      </c>
      <c r="J409" s="217" t="s">
        <v>15631</v>
      </c>
      <c r="K409" s="268"/>
      <c r="L409" s="268"/>
      <c r="M409" s="268"/>
      <c r="N409" s="268"/>
      <c r="O409" s="268"/>
      <c r="P409" s="218"/>
      <c r="Q409" s="269"/>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si="61"/>
        <v>0</v>
      </c>
      <c r="Y409" s="271"/>
      <c r="Z409" s="271"/>
      <c r="AB409" s="273" t="str">
        <f t="shared" si="62"/>
        <v/>
      </c>
    </row>
    <row r="410" spans="1:28" s="272" customFormat="1" ht="20.25">
      <c r="A410" s="214"/>
      <c r="B410" s="215" t="str">
        <f>IF(LEN(A410)=0,"",INDEX('Smelter Look-up'!$A:$A,MATCH($A410,'Smelter Look-up'!$E:$E,0)))</f>
        <v/>
      </c>
      <c r="C410" s="219" t="str">
        <f>IF(LEN(A410)=0,"",INDEX('Smelter Look-up'!$C:$C,MATCH($A410,'Smelter Look-up'!$E:$E,0)))</f>
        <v/>
      </c>
      <c r="D410" s="278"/>
      <c r="E410" s="215" t="s">
        <v>15631</v>
      </c>
      <c r="F410" s="215" t="s">
        <v>15631</v>
      </c>
      <c r="G410" s="215" t="s">
        <v>15631</v>
      </c>
      <c r="H410" s="216" t="str">
        <f ca="1">IF(ISERROR($V410),"",OFFSET('Smelter Look-up'!$G$4,$V410-4,0))</f>
        <v/>
      </c>
      <c r="I410" s="217" t="s">
        <v>15631</v>
      </c>
      <c r="J410" s="217" t="s">
        <v>15631</v>
      </c>
      <c r="K410" s="268"/>
      <c r="L410" s="268"/>
      <c r="M410" s="268"/>
      <c r="N410" s="268"/>
      <c r="O410" s="268"/>
      <c r="P410" s="218"/>
      <c r="Q410" s="269"/>
      <c r="R410" s="215" t="str">
        <f ca="1">IF(ISERROR($V410),"",OFFSET('Smelter Look-up'!$C$4,$V410-4,0)&amp;"")</f>
        <v/>
      </c>
      <c r="S410" s="222" t="str">
        <f t="shared" ca="1" si="60"/>
        <v/>
      </c>
      <c r="T410" s="222" t="str">
        <f ca="1">IF(B410="","",IF(ISERROR(MATCH($J410,SorP!$B$1:$B$6230,0)),"",INDIRECT("'SorP'!$A$"&amp;MATCH($J410,SorP!$B$1:$B$6230,0))))</f>
        <v/>
      </c>
      <c r="U410" s="238"/>
      <c r="V410" s="270" t="e">
        <f>IF(C410="",NA(),MATCH($B410&amp;$C410,'Smelter Look-up'!$J:$J,0))</f>
        <v>#N/A</v>
      </c>
      <c r="W410" s="271"/>
      <c r="X410" s="271">
        <f t="shared" si="61"/>
        <v>0</v>
      </c>
      <c r="Y410" s="271"/>
      <c r="Z410" s="271"/>
      <c r="AB410" s="273" t="str">
        <f t="shared" si="62"/>
        <v/>
      </c>
    </row>
    <row r="411" spans="1:28" s="272" customFormat="1" ht="20.25">
      <c r="A411" s="214"/>
      <c r="B411" s="215" t="str">
        <f>IF(LEN(A411)=0,"",INDEX('Smelter Look-up'!$A:$A,MATCH($A411,'Smelter Look-up'!$E:$E,0)))</f>
        <v/>
      </c>
      <c r="C411" s="219" t="str">
        <f>IF(LEN(A411)=0,"",INDEX('Smelter Look-up'!$C:$C,MATCH($A411,'Smelter Look-up'!$E:$E,0)))</f>
        <v/>
      </c>
      <c r="D411" s="278"/>
      <c r="E411" s="215" t="s">
        <v>15631</v>
      </c>
      <c r="F411" s="215" t="s">
        <v>15631</v>
      </c>
      <c r="G411" s="215" t="s">
        <v>15631</v>
      </c>
      <c r="H411" s="216" t="str">
        <f ca="1">IF(ISERROR($V411),"",OFFSET('Smelter Look-up'!$G$4,$V411-4,0))</f>
        <v/>
      </c>
      <c r="I411" s="217" t="s">
        <v>15631</v>
      </c>
      <c r="J411" s="217" t="s">
        <v>15631</v>
      </c>
      <c r="K411" s="268"/>
      <c r="L411" s="268"/>
      <c r="M411" s="268"/>
      <c r="N411" s="268"/>
      <c r="O411" s="268"/>
      <c r="P411" s="218"/>
      <c r="Q411" s="269"/>
      <c r="R411" s="215" t="str">
        <f ca="1">IF(ISERROR($V411),"",OFFSET('Smelter Look-up'!$C$4,$V411-4,0)&amp;"")</f>
        <v/>
      </c>
      <c r="S411" s="222" t="str">
        <f t="shared" ca="1" si="60"/>
        <v/>
      </c>
      <c r="T411" s="222" t="str">
        <f ca="1">IF(B411="","",IF(ISERROR(MATCH($J411,SorP!$B$1:$B$6230,0)),"",INDIRECT("'SorP'!$A$"&amp;MATCH($J411,SorP!$B$1:$B$6230,0))))</f>
        <v/>
      </c>
      <c r="U411" s="238"/>
      <c r="V411" s="270" t="e">
        <f>IF(C411="",NA(),MATCH($B411&amp;$C411,'Smelter Look-up'!$J:$J,0))</f>
        <v>#N/A</v>
      </c>
      <c r="W411" s="271"/>
      <c r="X411" s="271">
        <f t="shared" si="61"/>
        <v>0</v>
      </c>
      <c r="Y411" s="271"/>
      <c r="Z411" s="271"/>
      <c r="AB411" s="273" t="str">
        <f t="shared" si="62"/>
        <v/>
      </c>
    </row>
    <row r="412" spans="1:28" s="272" customFormat="1" ht="20.25">
      <c r="A412" s="214"/>
      <c r="B412" s="215" t="str">
        <f>IF(LEN(A412)=0,"",INDEX('Smelter Look-up'!$A:$A,MATCH($A412,'Smelter Look-up'!$E:$E,0)))</f>
        <v/>
      </c>
      <c r="C412" s="219" t="str">
        <f>IF(LEN(A412)=0,"",INDEX('Smelter Look-up'!$C:$C,MATCH($A412,'Smelter Look-up'!$E:$E,0)))</f>
        <v/>
      </c>
      <c r="D412" s="278"/>
      <c r="E412" s="215" t="s">
        <v>15631</v>
      </c>
      <c r="F412" s="215" t="s">
        <v>15631</v>
      </c>
      <c r="G412" s="215" t="s">
        <v>15631</v>
      </c>
      <c r="H412" s="216" t="str">
        <f ca="1">IF(ISERROR($V412),"",OFFSET('Smelter Look-up'!$G$4,$V412-4,0))</f>
        <v/>
      </c>
      <c r="I412" s="217" t="s">
        <v>15631</v>
      </c>
      <c r="J412" s="217" t="s">
        <v>15631</v>
      </c>
      <c r="K412" s="268"/>
      <c r="L412" s="268"/>
      <c r="M412" s="268"/>
      <c r="N412" s="268"/>
      <c r="O412" s="268"/>
      <c r="P412" s="218"/>
      <c r="Q412" s="269"/>
      <c r="R412" s="215" t="str">
        <f ca="1">IF(ISERROR($V412),"",OFFSET('Smelter Look-up'!$C$4,$V412-4,0)&amp;"")</f>
        <v/>
      </c>
      <c r="S412" s="222" t="str">
        <f t="shared" ca="1" si="60"/>
        <v/>
      </c>
      <c r="T412" s="222" t="str">
        <f ca="1">IF(B412="","",IF(ISERROR(MATCH($J412,SorP!$B$1:$B$6230,0)),"",INDIRECT("'SorP'!$A$"&amp;MATCH($J412,SorP!$B$1:$B$6230,0))))</f>
        <v/>
      </c>
      <c r="U412" s="238"/>
      <c r="V412" s="270" t="e">
        <f>IF(C412="",NA(),MATCH($B412&amp;$C412,'Smelter Look-up'!$J:$J,0))</f>
        <v>#N/A</v>
      </c>
      <c r="W412" s="271"/>
      <c r="X412" s="271">
        <f t="shared" si="61"/>
        <v>0</v>
      </c>
      <c r="Y412" s="271"/>
      <c r="Z412" s="271"/>
      <c r="AB412" s="273" t="str">
        <f t="shared" si="62"/>
        <v/>
      </c>
    </row>
    <row r="413" spans="1:28" s="272" customFormat="1" ht="20.25">
      <c r="A413" s="214"/>
      <c r="B413" s="215" t="str">
        <f>IF(LEN(A413)=0,"",INDEX('Smelter Look-up'!$A:$A,MATCH($A413,'Smelter Look-up'!$E:$E,0)))</f>
        <v/>
      </c>
      <c r="C413" s="219" t="str">
        <f>IF(LEN(A413)=0,"",INDEX('Smelter Look-up'!$C:$C,MATCH($A413,'Smelter Look-up'!$E:$E,0)))</f>
        <v/>
      </c>
      <c r="D413" s="278"/>
      <c r="E413" s="215" t="s">
        <v>15631</v>
      </c>
      <c r="F413" s="215" t="s">
        <v>15631</v>
      </c>
      <c r="G413" s="215" t="s">
        <v>15631</v>
      </c>
      <c r="H413" s="216" t="str">
        <f ca="1">IF(ISERROR($V413),"",OFFSET('Smelter Look-up'!$G$4,$V413-4,0))</f>
        <v/>
      </c>
      <c r="I413" s="217" t="s">
        <v>15631</v>
      </c>
      <c r="J413" s="217" t="s">
        <v>15631</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si="61"/>
        <v>0</v>
      </c>
      <c r="Y413" s="271"/>
      <c r="Z413" s="271"/>
      <c r="AB413" s="273" t="str">
        <f t="shared" si="62"/>
        <v/>
      </c>
    </row>
    <row r="414" spans="1:28" s="272" customFormat="1" ht="20.25">
      <c r="A414" s="214"/>
      <c r="B414" s="215" t="str">
        <f>IF(LEN(A414)=0,"",INDEX('Smelter Look-up'!$A:$A,MATCH($A414,'Smelter Look-up'!$E:$E,0)))</f>
        <v/>
      </c>
      <c r="C414" s="219" t="str">
        <f>IF(LEN(A414)=0,"",INDEX('Smelter Look-up'!$C:$C,MATCH($A414,'Smelter Look-up'!$E:$E,0)))</f>
        <v/>
      </c>
      <c r="D414" s="278"/>
      <c r="E414" s="215" t="s">
        <v>15631</v>
      </c>
      <c r="F414" s="215" t="s">
        <v>15631</v>
      </c>
      <c r="G414" s="215" t="s">
        <v>15631</v>
      </c>
      <c r="H414" s="216" t="str">
        <f ca="1">IF(ISERROR($V414),"",OFFSET('Smelter Look-up'!$G$4,$V414-4,0))</f>
        <v/>
      </c>
      <c r="I414" s="217" t="s">
        <v>15631</v>
      </c>
      <c r="J414" s="217" t="s">
        <v>15631</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si="61"/>
        <v>0</v>
      </c>
      <c r="Y414" s="271"/>
      <c r="Z414" s="271"/>
      <c r="AB414" s="273" t="str">
        <f t="shared" si="62"/>
        <v/>
      </c>
    </row>
    <row r="415" spans="1:28" s="272" customFormat="1" ht="20.25">
      <c r="A415" s="214"/>
      <c r="B415" s="215" t="str">
        <f>IF(LEN(A415)=0,"",INDEX('Smelter Look-up'!$A:$A,MATCH($A415,'Smelter Look-up'!$E:$E,0)))</f>
        <v/>
      </c>
      <c r="C415" s="219" t="str">
        <f>IF(LEN(A415)=0,"",INDEX('Smelter Look-up'!$C:$C,MATCH($A415,'Smelter Look-up'!$E:$E,0)))</f>
        <v/>
      </c>
      <c r="D415" s="278"/>
      <c r="E415" s="215" t="s">
        <v>15631</v>
      </c>
      <c r="F415" s="215" t="s">
        <v>15631</v>
      </c>
      <c r="G415" s="215" t="s">
        <v>15631</v>
      </c>
      <c r="H415" s="216" t="str">
        <f ca="1">IF(ISERROR($V415),"",OFFSET('Smelter Look-up'!$G$4,$V415-4,0))</f>
        <v/>
      </c>
      <c r="I415" s="217" t="s">
        <v>15631</v>
      </c>
      <c r="J415" s="217" t="s">
        <v>15631</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si="61"/>
        <v>0</v>
      </c>
      <c r="Y415" s="271"/>
      <c r="Z415" s="271"/>
      <c r="AB415" s="273" t="str">
        <f t="shared" si="62"/>
        <v/>
      </c>
    </row>
    <row r="416" spans="1:28" s="272" customFormat="1" ht="20.25">
      <c r="A416" s="214"/>
      <c r="B416" s="215" t="str">
        <f>IF(LEN(A416)=0,"",INDEX('Smelter Look-up'!$A:$A,MATCH($A416,'Smelter Look-up'!$E:$E,0)))</f>
        <v/>
      </c>
      <c r="C416" s="219" t="str">
        <f>IF(LEN(A416)=0,"",INDEX('Smelter Look-up'!$C:$C,MATCH($A416,'Smelter Look-up'!$E:$E,0)))</f>
        <v/>
      </c>
      <c r="D416" s="278"/>
      <c r="E416" s="215" t="s">
        <v>15631</v>
      </c>
      <c r="F416" s="215" t="s">
        <v>15631</v>
      </c>
      <c r="G416" s="215" t="s">
        <v>15631</v>
      </c>
      <c r="H416" s="216" t="str">
        <f ca="1">IF(ISERROR($V416),"",OFFSET('Smelter Look-up'!$G$4,$V416-4,0))</f>
        <v/>
      </c>
      <c r="I416" s="217" t="s">
        <v>15631</v>
      </c>
      <c r="J416" s="217" t="s">
        <v>15631</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si="61"/>
        <v>0</v>
      </c>
      <c r="Y416" s="271"/>
      <c r="Z416" s="271"/>
      <c r="AB416" s="273" t="str">
        <f t="shared" si="62"/>
        <v/>
      </c>
    </row>
    <row r="417" spans="1:28" s="272" customFormat="1" ht="20.25">
      <c r="A417" s="214"/>
      <c r="B417" s="215" t="str">
        <f>IF(LEN(A417)=0,"",INDEX('Smelter Look-up'!$A:$A,MATCH($A417,'Smelter Look-up'!$E:$E,0)))</f>
        <v/>
      </c>
      <c r="C417" s="219" t="str">
        <f>IF(LEN(A417)=0,"",INDEX('Smelter Look-up'!$C:$C,MATCH($A417,'Smelter Look-up'!$E:$E,0)))</f>
        <v/>
      </c>
      <c r="D417" s="278"/>
      <c r="E417" s="215" t="s">
        <v>15631</v>
      </c>
      <c r="F417" s="215" t="s">
        <v>15631</v>
      </c>
      <c r="G417" s="215" t="s">
        <v>15631</v>
      </c>
      <c r="H417" s="216" t="str">
        <f ca="1">IF(ISERROR($V417),"",OFFSET('Smelter Look-up'!$G$4,$V417-4,0))</f>
        <v/>
      </c>
      <c r="I417" s="217" t="s">
        <v>15631</v>
      </c>
      <c r="J417" s="217" t="s">
        <v>15631</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si="61"/>
        <v>0</v>
      </c>
      <c r="Y417" s="271"/>
      <c r="Z417" s="271"/>
      <c r="AB417" s="273" t="str">
        <f t="shared" si="62"/>
        <v/>
      </c>
    </row>
    <row r="418" spans="1:28" s="272" customFormat="1" ht="20.25">
      <c r="A418" s="214"/>
      <c r="B418" s="215" t="str">
        <f>IF(LEN(A418)=0,"",INDEX('Smelter Look-up'!$A:$A,MATCH($A418,'Smelter Look-up'!$E:$E,0)))</f>
        <v/>
      </c>
      <c r="C418" s="219" t="str">
        <f>IF(LEN(A418)=0,"",INDEX('Smelter Look-up'!$C:$C,MATCH($A418,'Smelter Look-up'!$E:$E,0)))</f>
        <v/>
      </c>
      <c r="D418" s="278"/>
      <c r="E418" s="215" t="s">
        <v>15631</v>
      </c>
      <c r="F418" s="215" t="s">
        <v>15631</v>
      </c>
      <c r="G418" s="215" t="s">
        <v>15631</v>
      </c>
      <c r="H418" s="216" t="str">
        <f ca="1">IF(ISERROR($V418),"",OFFSET('Smelter Look-up'!$G$4,$V418-4,0))</f>
        <v/>
      </c>
      <c r="I418" s="217" t="s">
        <v>15631</v>
      </c>
      <c r="J418" s="217" t="s">
        <v>15631</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si="61"/>
        <v>0</v>
      </c>
      <c r="Y418" s="271"/>
      <c r="Z418" s="271"/>
      <c r="AB418" s="273" t="str">
        <f t="shared" si="62"/>
        <v/>
      </c>
    </row>
    <row r="419" spans="1:28" s="272" customFormat="1" ht="20.25">
      <c r="A419" s="214"/>
      <c r="B419" s="215" t="str">
        <f>IF(LEN(A419)=0,"",INDEX('Smelter Look-up'!$A:$A,MATCH($A419,'Smelter Look-up'!$E:$E,0)))</f>
        <v/>
      </c>
      <c r="C419" s="219" t="str">
        <f>IF(LEN(A419)=0,"",INDEX('Smelter Look-up'!$C:$C,MATCH($A419,'Smelter Look-up'!$E:$E,0)))</f>
        <v/>
      </c>
      <c r="D419" s="278"/>
      <c r="E419" s="215" t="s">
        <v>15631</v>
      </c>
      <c r="F419" s="215" t="s">
        <v>15631</v>
      </c>
      <c r="G419" s="215" t="s">
        <v>15631</v>
      </c>
      <c r="H419" s="216" t="str">
        <f ca="1">IF(ISERROR($V419),"",OFFSET('Smelter Look-up'!$G$4,$V419-4,0))</f>
        <v/>
      </c>
      <c r="I419" s="217" t="s">
        <v>15631</v>
      </c>
      <c r="J419" s="217" t="s">
        <v>15631</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si="61"/>
        <v>0</v>
      </c>
      <c r="Y419" s="271"/>
      <c r="Z419" s="271"/>
      <c r="AB419" s="273" t="str">
        <f t="shared" si="62"/>
        <v/>
      </c>
    </row>
    <row r="420" spans="1:28" s="272" customFormat="1" ht="20.25">
      <c r="A420" s="214"/>
      <c r="B420" s="215" t="str">
        <f>IF(LEN(A420)=0,"",INDEX('Smelter Look-up'!$A:$A,MATCH($A420,'Smelter Look-up'!$E:$E,0)))</f>
        <v/>
      </c>
      <c r="C420" s="219" t="str">
        <f>IF(LEN(A420)=0,"",INDEX('Smelter Look-up'!$C:$C,MATCH($A420,'Smelter Look-up'!$E:$E,0)))</f>
        <v/>
      </c>
      <c r="D420" s="278"/>
      <c r="E420" s="215" t="s">
        <v>15631</v>
      </c>
      <c r="F420" s="215" t="s">
        <v>15631</v>
      </c>
      <c r="G420" s="215" t="s">
        <v>15631</v>
      </c>
      <c r="H420" s="216" t="str">
        <f ca="1">IF(ISERROR($V420),"",OFFSET('Smelter Look-up'!$G$4,$V420-4,0))</f>
        <v/>
      </c>
      <c r="I420" s="217" t="s">
        <v>15631</v>
      </c>
      <c r="J420" s="217" t="s">
        <v>15631</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si="61"/>
        <v>0</v>
      </c>
      <c r="Y420" s="271"/>
      <c r="Z420" s="271"/>
      <c r="AB420" s="273" t="str">
        <f t="shared" si="62"/>
        <v/>
      </c>
    </row>
    <row r="421" spans="1:28" s="272" customFormat="1" ht="20.25">
      <c r="A421" s="214"/>
      <c r="B421" s="215" t="str">
        <f>IF(LEN(A421)=0,"",INDEX('Smelter Look-up'!$A:$A,MATCH($A421,'Smelter Look-up'!$E:$E,0)))</f>
        <v/>
      </c>
      <c r="C421" s="219" t="str">
        <f>IF(LEN(A421)=0,"",INDEX('Smelter Look-up'!$C:$C,MATCH($A421,'Smelter Look-up'!$E:$E,0)))</f>
        <v/>
      </c>
      <c r="D421" s="278"/>
      <c r="E421" s="215" t="s">
        <v>15631</v>
      </c>
      <c r="F421" s="215" t="s">
        <v>15631</v>
      </c>
      <c r="G421" s="215" t="s">
        <v>15631</v>
      </c>
      <c r="H421" s="216" t="str">
        <f ca="1">IF(ISERROR($V421),"",OFFSET('Smelter Look-up'!$G$4,$V421-4,0))</f>
        <v/>
      </c>
      <c r="I421" s="217" t="s">
        <v>15631</v>
      </c>
      <c r="J421" s="217" t="s">
        <v>15631</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
        <v>15631</v>
      </c>
      <c r="F422" s="215" t="s">
        <v>15631</v>
      </c>
      <c r="G422" s="215" t="s">
        <v>15631</v>
      </c>
      <c r="H422" s="216" t="str">
        <f ca="1">IF(ISERROR($V422),"",OFFSET('Smelter Look-up'!$G$4,$V422-4,0))</f>
        <v/>
      </c>
      <c r="I422" s="217" t="s">
        <v>15631</v>
      </c>
      <c r="J422" s="217" t="s">
        <v>15631</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
        <v>15631</v>
      </c>
      <c r="F423" s="215" t="s">
        <v>15631</v>
      </c>
      <c r="G423" s="215" t="s">
        <v>15631</v>
      </c>
      <c r="H423" s="216" t="str">
        <f ca="1">IF(ISERROR($V423),"",OFFSET('Smelter Look-up'!$G$4,$V423-4,0))</f>
        <v/>
      </c>
      <c r="I423" s="217" t="s">
        <v>15631</v>
      </c>
      <c r="J423" s="217" t="s">
        <v>15631</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
        <v>15631</v>
      </c>
      <c r="F424" s="215" t="s">
        <v>15631</v>
      </c>
      <c r="G424" s="215" t="s">
        <v>15631</v>
      </c>
      <c r="H424" s="216" t="str">
        <f ca="1">IF(ISERROR($V424),"",OFFSET('Smelter Look-up'!$G$4,$V424-4,0))</f>
        <v/>
      </c>
      <c r="I424" s="217" t="s">
        <v>15631</v>
      </c>
      <c r="J424" s="217" t="s">
        <v>15631</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
        <v>15631</v>
      </c>
      <c r="F425" s="215" t="s">
        <v>15631</v>
      </c>
      <c r="G425" s="215" t="s">
        <v>15631</v>
      </c>
      <c r="H425" s="216" t="str">
        <f ca="1">IF(ISERROR($V425),"",OFFSET('Smelter Look-up'!$G$4,$V425-4,0))</f>
        <v/>
      </c>
      <c r="I425" s="217" t="s">
        <v>15631</v>
      </c>
      <c r="J425" s="217" t="s">
        <v>15631</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
        <v>15631</v>
      </c>
      <c r="F426" s="215" t="s">
        <v>15631</v>
      </c>
      <c r="G426" s="215" t="s">
        <v>15631</v>
      </c>
      <c r="H426" s="216" t="str">
        <f ca="1">IF(ISERROR($V426),"",OFFSET('Smelter Look-up'!$G$4,$V426-4,0))</f>
        <v/>
      </c>
      <c r="I426" s="217" t="s">
        <v>15631</v>
      </c>
      <c r="J426" s="217" t="s">
        <v>15631</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
        <v>15631</v>
      </c>
      <c r="F427" s="215" t="s">
        <v>15631</v>
      </c>
      <c r="G427" s="215" t="s">
        <v>15631</v>
      </c>
      <c r="H427" s="216" t="str">
        <f ca="1">IF(ISERROR($V427),"",OFFSET('Smelter Look-up'!$G$4,$V427-4,0))</f>
        <v/>
      </c>
      <c r="I427" s="217" t="s">
        <v>15631</v>
      </c>
      <c r="J427" s="217" t="s">
        <v>15631</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
        <v>15631</v>
      </c>
      <c r="F428" s="215" t="s">
        <v>15631</v>
      </c>
      <c r="G428" s="215" t="s">
        <v>15631</v>
      </c>
      <c r="H428" s="216" t="str">
        <f ca="1">IF(ISERROR($V428),"",OFFSET('Smelter Look-up'!$G$4,$V428-4,0))</f>
        <v/>
      </c>
      <c r="I428" s="217" t="s">
        <v>15631</v>
      </c>
      <c r="J428" s="217" t="s">
        <v>15631</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
        <v>15631</v>
      </c>
      <c r="F429" s="215" t="s">
        <v>15631</v>
      </c>
      <c r="G429" s="215" t="s">
        <v>15631</v>
      </c>
      <c r="H429" s="216" t="str">
        <f ca="1">IF(ISERROR($V429),"",OFFSET('Smelter Look-up'!$G$4,$V429-4,0))</f>
        <v/>
      </c>
      <c r="I429" s="217" t="s">
        <v>15631</v>
      </c>
      <c r="J429" s="217" t="s">
        <v>15631</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
        <v>15631</v>
      </c>
      <c r="F430" s="215" t="s">
        <v>15631</v>
      </c>
      <c r="G430" s="215" t="s">
        <v>15631</v>
      </c>
      <c r="H430" s="216" t="str">
        <f ca="1">IF(ISERROR($V430),"",OFFSET('Smelter Look-up'!$G$4,$V430-4,0))</f>
        <v/>
      </c>
      <c r="I430" s="217" t="s">
        <v>15631</v>
      </c>
      <c r="J430" s="217" t="s">
        <v>15631</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
        <v>15631</v>
      </c>
      <c r="F431" s="215" t="s">
        <v>15631</v>
      </c>
      <c r="G431" s="215" t="s">
        <v>15631</v>
      </c>
      <c r="H431" s="216" t="str">
        <f ca="1">IF(ISERROR($V431),"",OFFSET('Smelter Look-up'!$G$4,$V431-4,0))</f>
        <v/>
      </c>
      <c r="I431" s="217" t="s">
        <v>15631</v>
      </c>
      <c r="J431" s="217" t="s">
        <v>15631</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
        <v>15631</v>
      </c>
      <c r="F432" s="215" t="s">
        <v>15631</v>
      </c>
      <c r="G432" s="215" t="s">
        <v>15631</v>
      </c>
      <c r="H432" s="216" t="str">
        <f ca="1">IF(ISERROR($V432),"",OFFSET('Smelter Look-up'!$G$4,$V432-4,0))</f>
        <v/>
      </c>
      <c r="I432" s="217" t="s">
        <v>15631</v>
      </c>
      <c r="J432" s="217" t="s">
        <v>15631</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
        <v>15631</v>
      </c>
      <c r="F433" s="215" t="s">
        <v>15631</v>
      </c>
      <c r="G433" s="215" t="s">
        <v>15631</v>
      </c>
      <c r="H433" s="216" t="str">
        <f ca="1">IF(ISERROR($V433),"",OFFSET('Smelter Look-up'!$G$4,$V433-4,0))</f>
        <v/>
      </c>
      <c r="I433" s="217" t="s">
        <v>15631</v>
      </c>
      <c r="J433" s="217" t="s">
        <v>15631</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
        <v>15631</v>
      </c>
      <c r="F434" s="215" t="s">
        <v>15631</v>
      </c>
      <c r="G434" s="215" t="s">
        <v>15631</v>
      </c>
      <c r="H434" s="216" t="str">
        <f ca="1">IF(ISERROR($V434),"",OFFSET('Smelter Look-up'!$G$4,$V434-4,0))</f>
        <v/>
      </c>
      <c r="I434" s="217" t="s">
        <v>15631</v>
      </c>
      <c r="J434" s="217" t="s">
        <v>15631</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
        <v>15631</v>
      </c>
      <c r="F435" s="215" t="s">
        <v>15631</v>
      </c>
      <c r="G435" s="215" t="s">
        <v>15631</v>
      </c>
      <c r="H435" s="216" t="str">
        <f ca="1">IF(ISERROR($V435),"",OFFSET('Smelter Look-up'!$G$4,$V435-4,0))</f>
        <v/>
      </c>
      <c r="I435" s="217" t="s">
        <v>15631</v>
      </c>
      <c r="J435" s="217" t="s">
        <v>15631</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
        <v>15631</v>
      </c>
      <c r="F436" s="215" t="s">
        <v>15631</v>
      </c>
      <c r="G436" s="215" t="s">
        <v>15631</v>
      </c>
      <c r="H436" s="216" t="str">
        <f ca="1">IF(ISERROR($V436),"",OFFSET('Smelter Look-up'!$G$4,$V436-4,0))</f>
        <v/>
      </c>
      <c r="I436" s="217" t="s">
        <v>15631</v>
      </c>
      <c r="J436" s="217" t="s">
        <v>15631</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
        <v>15631</v>
      </c>
      <c r="F437" s="215" t="s">
        <v>15631</v>
      </c>
      <c r="G437" s="215" t="s">
        <v>15631</v>
      </c>
      <c r="H437" s="216" t="str">
        <f ca="1">IF(ISERROR($V437),"",OFFSET('Smelter Look-up'!$G$4,$V437-4,0))</f>
        <v/>
      </c>
      <c r="I437" s="217" t="s">
        <v>15631</v>
      </c>
      <c r="J437" s="217" t="s">
        <v>15631</v>
      </c>
      <c r="K437" s="268"/>
      <c r="L437" s="268"/>
      <c r="M437" s="268"/>
      <c r="N437" s="268"/>
      <c r="O437" s="268"/>
      <c r="P437" s="218"/>
      <c r="Q437" s="269"/>
      <c r="R437" s="215" t="str">
        <f ca="1">IF(ISERROR($V437),"",OFFSET('Smelter Look-up'!$C$4,$V437-4,0)&amp;"")</f>
        <v/>
      </c>
      <c r="S437" s="222" t="str">
        <f t="shared" ref="S437" ca="1" si="63">IF(B437="","",IF(ISERROR(MATCH($E437,CL,0)),"Unknown",INDIRECT("'C'!$A$"&amp;MATCH($E437,CL,0)+1)))</f>
        <v/>
      </c>
      <c r="T437" s="222" t="str">
        <f ca="1">IF(B437="","",IF(ISERROR(MATCH($J437,SorP!$B$1:$B$6230,0)),"",INDIRECT("'SorP'!$A$"&amp;MATCH($J437,SorP!$B$1:$B$6230,0))))</f>
        <v/>
      </c>
      <c r="U437" s="238"/>
      <c r="V437" s="270" t="e">
        <f>IF(C437="",NA(),MATCH($B437&amp;$C437,'Smelter Look-up'!$J:$J,0))</f>
        <v>#N/A</v>
      </c>
      <c r="W437" s="271"/>
      <c r="X437" s="271">
        <f t="shared" ref="X437" si="64">IF(AND(C437="Smelter not listed",OR(LEN(D437)=0,LEN(E437)=0)),1,0)</f>
        <v>0</v>
      </c>
      <c r="Y437" s="271"/>
      <c r="Z437" s="271"/>
      <c r="AB437" s="273" t="str">
        <f t="shared" ref="AB437" si="65">B437&amp;C437</f>
        <v/>
      </c>
    </row>
    <row r="438" spans="1:28" s="272" customFormat="1" ht="20.25">
      <c r="A438" s="214"/>
      <c r="B438" s="215" t="str">
        <f>IF(LEN(A438)=0,"",INDEX('Smelter Look-up'!$A:$A,MATCH($A438,'Smelter Look-up'!$E:$E,0)))</f>
        <v/>
      </c>
      <c r="C438" s="219" t="str">
        <f>IF(LEN(A438)=0,"",INDEX('Smelter Look-up'!$C:$C,MATCH($A438,'Smelter Look-up'!$E:$E,0)))</f>
        <v/>
      </c>
      <c r="D438" s="278"/>
      <c r="E438" s="215" t="s">
        <v>15631</v>
      </c>
      <c r="F438" s="215" t="s">
        <v>15631</v>
      </c>
      <c r="G438" s="215" t="s">
        <v>15631</v>
      </c>
      <c r="H438" s="216" t="str">
        <f ca="1">IF(ISERROR($V438),"",OFFSET('Smelter Look-up'!$G$4,$V438-4,0))</f>
        <v/>
      </c>
      <c r="I438" s="217" t="s">
        <v>15631</v>
      </c>
      <c r="J438" s="217" t="s">
        <v>15631</v>
      </c>
      <c r="K438" s="268"/>
      <c r="L438" s="268"/>
      <c r="M438" s="268"/>
      <c r="N438" s="268"/>
      <c r="O438" s="268"/>
      <c r="P438" s="218"/>
      <c r="Q438" s="269"/>
      <c r="R438" s="215" t="str">
        <f ca="1">IF(ISERROR($V438),"",OFFSET('Smelter Look-up'!$C$4,$V438-4,0)&amp;"")</f>
        <v/>
      </c>
      <c r="S438" s="222" t="str">
        <f t="shared" ref="S438:S469" ca="1" si="66">IF(B438="","",IF(ISERROR(MATCH($E438,CL,0)),"Unknown",INDIRECT("'C'!$A$"&amp;MATCH($E438,CL,0)+1)))</f>
        <v/>
      </c>
      <c r="T438" s="222" t="str">
        <f ca="1">IF(B438="","",IF(ISERROR(MATCH($J438,SorP!$B$1:$B$6230,0)),"",INDIRECT("'SorP'!$A$"&amp;MATCH($J438,SorP!$B$1:$B$6230,0))))</f>
        <v/>
      </c>
      <c r="U438" s="238"/>
      <c r="V438" s="270" t="e">
        <f>IF(C438="",NA(),MATCH($B438&amp;$C438,'Smelter Look-up'!$J:$J,0))</f>
        <v>#N/A</v>
      </c>
      <c r="W438" s="271"/>
      <c r="X438" s="271">
        <f t="shared" ref="X438:X469" si="67">IF(AND(C438="Smelter not listed",OR(LEN(D438)=0,LEN(E438)=0)),1,0)</f>
        <v>0</v>
      </c>
      <c r="Y438" s="271"/>
      <c r="Z438" s="271"/>
      <c r="AB438" s="273" t="str">
        <f t="shared" ref="AB438:AB469" si="68">B438&amp;C438</f>
        <v/>
      </c>
    </row>
    <row r="439" spans="1:28" s="272" customFormat="1" ht="20.25">
      <c r="A439" s="214"/>
      <c r="B439" s="215" t="str">
        <f>IF(LEN(A439)=0,"",INDEX('Smelter Look-up'!$A:$A,MATCH($A439,'Smelter Look-up'!$E:$E,0)))</f>
        <v/>
      </c>
      <c r="C439" s="219" t="str">
        <f>IF(LEN(A439)=0,"",INDEX('Smelter Look-up'!$C:$C,MATCH($A439,'Smelter Look-up'!$E:$E,0)))</f>
        <v/>
      </c>
      <c r="D439" s="278"/>
      <c r="E439" s="215" t="s">
        <v>15631</v>
      </c>
      <c r="F439" s="215" t="s">
        <v>15631</v>
      </c>
      <c r="G439" s="215" t="s">
        <v>15631</v>
      </c>
      <c r="H439" s="216" t="str">
        <f ca="1">IF(ISERROR($V439),"",OFFSET('Smelter Look-up'!$G$4,$V439-4,0))</f>
        <v/>
      </c>
      <c r="I439" s="217" t="s">
        <v>15631</v>
      </c>
      <c r="J439" s="217" t="s">
        <v>15631</v>
      </c>
      <c r="K439" s="268"/>
      <c r="L439" s="268"/>
      <c r="M439" s="268"/>
      <c r="N439" s="268"/>
      <c r="O439" s="268"/>
      <c r="P439" s="218"/>
      <c r="Q439" s="269"/>
      <c r="R439" s="215" t="str">
        <f ca="1">IF(ISERROR($V439),"",OFFSET('Smelter Look-up'!$C$4,$V439-4,0)&amp;"")</f>
        <v/>
      </c>
      <c r="S439" s="222" t="str">
        <f t="shared" ca="1" si="66"/>
        <v/>
      </c>
      <c r="T439" s="222" t="str">
        <f ca="1">IF(B439="","",IF(ISERROR(MATCH($J439,SorP!$B$1:$B$6230,0)),"",INDIRECT("'SorP'!$A$"&amp;MATCH($J439,SorP!$B$1:$B$6230,0))))</f>
        <v/>
      </c>
      <c r="U439" s="238"/>
      <c r="V439" s="270" t="e">
        <f>IF(C439="",NA(),MATCH($B439&amp;$C439,'Smelter Look-up'!$J:$J,0))</f>
        <v>#N/A</v>
      </c>
      <c r="W439" s="271"/>
      <c r="X439" s="271">
        <f t="shared" si="67"/>
        <v>0</v>
      </c>
      <c r="Y439" s="271"/>
      <c r="Z439" s="271"/>
      <c r="AB439" s="273" t="str">
        <f t="shared" si="68"/>
        <v/>
      </c>
    </row>
    <row r="440" spans="1:28" s="272" customFormat="1" ht="20.25">
      <c r="A440" s="214"/>
      <c r="B440" s="215" t="str">
        <f>IF(LEN(A440)=0,"",INDEX('Smelter Look-up'!$A:$A,MATCH($A440,'Smelter Look-up'!$E:$E,0)))</f>
        <v/>
      </c>
      <c r="C440" s="219" t="str">
        <f>IF(LEN(A440)=0,"",INDEX('Smelter Look-up'!$C:$C,MATCH($A440,'Smelter Look-up'!$E:$E,0)))</f>
        <v/>
      </c>
      <c r="D440" s="278"/>
      <c r="E440" s="215" t="s">
        <v>15631</v>
      </c>
      <c r="F440" s="215" t="s">
        <v>15631</v>
      </c>
      <c r="G440" s="215" t="s">
        <v>15631</v>
      </c>
      <c r="H440" s="216" t="str">
        <f ca="1">IF(ISERROR($V440),"",OFFSET('Smelter Look-up'!$G$4,$V440-4,0))</f>
        <v/>
      </c>
      <c r="I440" s="217" t="s">
        <v>15631</v>
      </c>
      <c r="J440" s="217" t="s">
        <v>15631</v>
      </c>
      <c r="K440" s="268"/>
      <c r="L440" s="268"/>
      <c r="M440" s="268"/>
      <c r="N440" s="268"/>
      <c r="O440" s="268"/>
      <c r="P440" s="218"/>
      <c r="Q440" s="269"/>
      <c r="R440" s="215" t="str">
        <f ca="1">IF(ISERROR($V440),"",OFFSET('Smelter Look-up'!$C$4,$V440-4,0)&amp;"")</f>
        <v/>
      </c>
      <c r="S440" s="222" t="str">
        <f t="shared" ca="1" si="66"/>
        <v/>
      </c>
      <c r="T440" s="222" t="str">
        <f ca="1">IF(B440="","",IF(ISERROR(MATCH($J440,SorP!$B$1:$B$6230,0)),"",INDIRECT("'SorP'!$A$"&amp;MATCH($J440,SorP!$B$1:$B$6230,0))))</f>
        <v/>
      </c>
      <c r="U440" s="238"/>
      <c r="V440" s="270" t="e">
        <f>IF(C440="",NA(),MATCH($B440&amp;$C440,'Smelter Look-up'!$J:$J,0))</f>
        <v>#N/A</v>
      </c>
      <c r="W440" s="271"/>
      <c r="X440" s="271">
        <f t="shared" si="67"/>
        <v>0</v>
      </c>
      <c r="Y440" s="271"/>
      <c r="Z440" s="271"/>
      <c r="AB440" s="273" t="str">
        <f t="shared" si="68"/>
        <v/>
      </c>
    </row>
    <row r="441" spans="1:28" s="272" customFormat="1" ht="20.25">
      <c r="A441" s="214"/>
      <c r="B441" s="215" t="str">
        <f>IF(LEN(A441)=0,"",INDEX('Smelter Look-up'!$A:$A,MATCH($A441,'Smelter Look-up'!$E:$E,0)))</f>
        <v/>
      </c>
      <c r="C441" s="219" t="str">
        <f>IF(LEN(A441)=0,"",INDEX('Smelter Look-up'!$C:$C,MATCH($A441,'Smelter Look-up'!$E:$E,0)))</f>
        <v/>
      </c>
      <c r="D441" s="278"/>
      <c r="E441" s="215" t="s">
        <v>15631</v>
      </c>
      <c r="F441" s="215" t="s">
        <v>15631</v>
      </c>
      <c r="G441" s="215" t="s">
        <v>15631</v>
      </c>
      <c r="H441" s="216" t="str">
        <f ca="1">IF(ISERROR($V441),"",OFFSET('Smelter Look-up'!$G$4,$V441-4,0))</f>
        <v/>
      </c>
      <c r="I441" s="217" t="s">
        <v>15631</v>
      </c>
      <c r="J441" s="217" t="s">
        <v>15631</v>
      </c>
      <c r="K441" s="268"/>
      <c r="L441" s="268"/>
      <c r="M441" s="268"/>
      <c r="N441" s="268"/>
      <c r="O441" s="268"/>
      <c r="P441" s="218"/>
      <c r="Q441" s="269"/>
      <c r="R441" s="215" t="str">
        <f ca="1">IF(ISERROR($V441),"",OFFSET('Smelter Look-up'!$C$4,$V441-4,0)&amp;"")</f>
        <v/>
      </c>
      <c r="S441" s="222" t="str">
        <f t="shared" ca="1" si="66"/>
        <v/>
      </c>
      <c r="T441" s="222" t="str">
        <f ca="1">IF(B441="","",IF(ISERROR(MATCH($J441,SorP!$B$1:$B$6230,0)),"",INDIRECT("'SorP'!$A$"&amp;MATCH($J441,SorP!$B$1:$B$6230,0))))</f>
        <v/>
      </c>
      <c r="U441" s="238"/>
      <c r="V441" s="270" t="e">
        <f>IF(C441="",NA(),MATCH($B441&amp;$C441,'Smelter Look-up'!$J:$J,0))</f>
        <v>#N/A</v>
      </c>
      <c r="W441" s="271"/>
      <c r="X441" s="271">
        <f t="shared" si="67"/>
        <v>0</v>
      </c>
      <c r="Y441" s="271"/>
      <c r="Z441" s="271"/>
      <c r="AB441" s="273" t="str">
        <f t="shared" si="68"/>
        <v/>
      </c>
    </row>
    <row r="442" spans="1:28" s="272" customFormat="1" ht="20.25">
      <c r="A442" s="214"/>
      <c r="B442" s="215" t="str">
        <f>IF(LEN(A442)=0,"",INDEX('Smelter Look-up'!$A:$A,MATCH($A442,'Smelter Look-up'!$E:$E,0)))</f>
        <v/>
      </c>
      <c r="C442" s="219" t="str">
        <f>IF(LEN(A442)=0,"",INDEX('Smelter Look-up'!$C:$C,MATCH($A442,'Smelter Look-up'!$E:$E,0)))</f>
        <v/>
      </c>
      <c r="D442" s="278"/>
      <c r="E442" s="215" t="s">
        <v>15631</v>
      </c>
      <c r="F442" s="215" t="s">
        <v>15631</v>
      </c>
      <c r="G442" s="215" t="s">
        <v>15631</v>
      </c>
      <c r="H442" s="216" t="str">
        <f ca="1">IF(ISERROR($V442),"",OFFSET('Smelter Look-up'!$G$4,$V442-4,0))</f>
        <v/>
      </c>
      <c r="I442" s="217" t="s">
        <v>15631</v>
      </c>
      <c r="J442" s="217" t="s">
        <v>15631</v>
      </c>
      <c r="K442" s="268"/>
      <c r="L442" s="268"/>
      <c r="M442" s="268"/>
      <c r="N442" s="268"/>
      <c r="O442" s="268"/>
      <c r="P442" s="218"/>
      <c r="Q442" s="269"/>
      <c r="R442" s="215" t="str">
        <f ca="1">IF(ISERROR($V442),"",OFFSET('Smelter Look-up'!$C$4,$V442-4,0)&amp;"")</f>
        <v/>
      </c>
      <c r="S442" s="222" t="str">
        <f t="shared" ca="1" si="66"/>
        <v/>
      </c>
      <c r="T442" s="222" t="str">
        <f ca="1">IF(B442="","",IF(ISERROR(MATCH($J442,SorP!$B$1:$B$6230,0)),"",INDIRECT("'SorP'!$A$"&amp;MATCH($J442,SorP!$B$1:$B$6230,0))))</f>
        <v/>
      </c>
      <c r="U442" s="238"/>
      <c r="V442" s="270" t="e">
        <f>IF(C442="",NA(),MATCH($B442&amp;$C442,'Smelter Look-up'!$J:$J,0))</f>
        <v>#N/A</v>
      </c>
      <c r="W442" s="271"/>
      <c r="X442" s="271">
        <f t="shared" si="67"/>
        <v>0</v>
      </c>
      <c r="Y442" s="271"/>
      <c r="Z442" s="271"/>
      <c r="AB442" s="273" t="str">
        <f t="shared" si="68"/>
        <v/>
      </c>
    </row>
    <row r="443" spans="1:28" s="272" customFormat="1" ht="20.25">
      <c r="A443" s="214"/>
      <c r="B443" s="215" t="str">
        <f>IF(LEN(A443)=0,"",INDEX('Smelter Look-up'!$A:$A,MATCH($A443,'Smelter Look-up'!$E:$E,0)))</f>
        <v/>
      </c>
      <c r="C443" s="219" t="str">
        <f>IF(LEN(A443)=0,"",INDEX('Smelter Look-up'!$C:$C,MATCH($A443,'Smelter Look-up'!$E:$E,0)))</f>
        <v/>
      </c>
      <c r="D443" s="278"/>
      <c r="E443" s="215" t="s">
        <v>15631</v>
      </c>
      <c r="F443" s="215" t="s">
        <v>15631</v>
      </c>
      <c r="G443" s="215" t="s">
        <v>15631</v>
      </c>
      <c r="H443" s="216" t="str">
        <f ca="1">IF(ISERROR($V443),"",OFFSET('Smelter Look-up'!$G$4,$V443-4,0))</f>
        <v/>
      </c>
      <c r="I443" s="217" t="s">
        <v>15631</v>
      </c>
      <c r="J443" s="217" t="s">
        <v>15631</v>
      </c>
      <c r="K443" s="268"/>
      <c r="L443" s="268"/>
      <c r="M443" s="268"/>
      <c r="N443" s="268"/>
      <c r="O443" s="268"/>
      <c r="P443" s="218"/>
      <c r="Q443" s="269"/>
      <c r="R443" s="215" t="str">
        <f ca="1">IF(ISERROR($V443),"",OFFSET('Smelter Look-up'!$C$4,$V443-4,0)&amp;"")</f>
        <v/>
      </c>
      <c r="S443" s="222" t="str">
        <f t="shared" ca="1" si="66"/>
        <v/>
      </c>
      <c r="T443" s="222" t="str">
        <f ca="1">IF(B443="","",IF(ISERROR(MATCH($J443,SorP!$B$1:$B$6230,0)),"",INDIRECT("'SorP'!$A$"&amp;MATCH($J443,SorP!$B$1:$B$6230,0))))</f>
        <v/>
      </c>
      <c r="U443" s="238"/>
      <c r="V443" s="270" t="e">
        <f>IF(C443="",NA(),MATCH($B443&amp;$C443,'Smelter Look-up'!$J:$J,0))</f>
        <v>#N/A</v>
      </c>
      <c r="W443" s="271"/>
      <c r="X443" s="271">
        <f t="shared" si="67"/>
        <v>0</v>
      </c>
      <c r="Y443" s="271"/>
      <c r="Z443" s="271"/>
      <c r="AB443" s="273" t="str">
        <f t="shared" si="68"/>
        <v/>
      </c>
    </row>
    <row r="444" spans="1:28" s="272" customFormat="1" ht="20.25">
      <c r="A444" s="214"/>
      <c r="B444" s="215" t="str">
        <f>IF(LEN(A444)=0,"",INDEX('Smelter Look-up'!$A:$A,MATCH($A444,'Smelter Look-up'!$E:$E,0)))</f>
        <v/>
      </c>
      <c r="C444" s="219" t="str">
        <f>IF(LEN(A444)=0,"",INDEX('Smelter Look-up'!$C:$C,MATCH($A444,'Smelter Look-up'!$E:$E,0)))</f>
        <v/>
      </c>
      <c r="D444" s="278"/>
      <c r="E444" s="215" t="s">
        <v>15631</v>
      </c>
      <c r="F444" s="215" t="s">
        <v>15631</v>
      </c>
      <c r="G444" s="215" t="s">
        <v>15631</v>
      </c>
      <c r="H444" s="216" t="str">
        <f ca="1">IF(ISERROR($V444),"",OFFSET('Smelter Look-up'!$G$4,$V444-4,0))</f>
        <v/>
      </c>
      <c r="I444" s="217" t="s">
        <v>15631</v>
      </c>
      <c r="J444" s="217" t="s">
        <v>15631</v>
      </c>
      <c r="K444" s="268"/>
      <c r="L444" s="268"/>
      <c r="M444" s="268"/>
      <c r="N444" s="268"/>
      <c r="O444" s="268"/>
      <c r="P444" s="218"/>
      <c r="Q444" s="269"/>
      <c r="R444" s="215" t="str">
        <f ca="1">IF(ISERROR($V444),"",OFFSET('Smelter Look-up'!$C$4,$V444-4,0)&amp;"")</f>
        <v/>
      </c>
      <c r="S444" s="222" t="str">
        <f t="shared" ca="1" si="66"/>
        <v/>
      </c>
      <c r="T444" s="222" t="str">
        <f ca="1">IF(B444="","",IF(ISERROR(MATCH($J444,SorP!$B$1:$B$6230,0)),"",INDIRECT("'SorP'!$A$"&amp;MATCH($J444,SorP!$B$1:$B$6230,0))))</f>
        <v/>
      </c>
      <c r="U444" s="238"/>
      <c r="V444" s="270" t="e">
        <f>IF(C444="",NA(),MATCH($B444&amp;$C444,'Smelter Look-up'!$J:$J,0))</f>
        <v>#N/A</v>
      </c>
      <c r="W444" s="271"/>
      <c r="X444" s="271">
        <f t="shared" si="67"/>
        <v>0</v>
      </c>
      <c r="Y444" s="271"/>
      <c r="Z444" s="271"/>
      <c r="AB444" s="273" t="str">
        <f t="shared" si="68"/>
        <v/>
      </c>
    </row>
    <row r="445" spans="1:28" s="272" customFormat="1" ht="20.25">
      <c r="A445" s="214"/>
      <c r="B445" s="215" t="str">
        <f>IF(LEN(A445)=0,"",INDEX('Smelter Look-up'!$A:$A,MATCH($A445,'Smelter Look-up'!$E:$E,0)))</f>
        <v/>
      </c>
      <c r="C445" s="219" t="str">
        <f>IF(LEN(A445)=0,"",INDEX('Smelter Look-up'!$C:$C,MATCH($A445,'Smelter Look-up'!$E:$E,0)))</f>
        <v/>
      </c>
      <c r="D445" s="278"/>
      <c r="E445" s="215" t="s">
        <v>15631</v>
      </c>
      <c r="F445" s="215" t="s">
        <v>15631</v>
      </c>
      <c r="G445" s="215" t="s">
        <v>15631</v>
      </c>
      <c r="H445" s="216" t="str">
        <f ca="1">IF(ISERROR($V445),"",OFFSET('Smelter Look-up'!$G$4,$V445-4,0))</f>
        <v/>
      </c>
      <c r="I445" s="217" t="s">
        <v>15631</v>
      </c>
      <c r="J445" s="217" t="s">
        <v>15631</v>
      </c>
      <c r="K445" s="268"/>
      <c r="L445" s="268"/>
      <c r="M445" s="268"/>
      <c r="N445" s="268"/>
      <c r="O445" s="268"/>
      <c r="P445" s="218"/>
      <c r="Q445" s="269"/>
      <c r="R445" s="215" t="str">
        <f ca="1">IF(ISERROR($V445),"",OFFSET('Smelter Look-up'!$C$4,$V445-4,0)&amp;"")</f>
        <v/>
      </c>
      <c r="S445" s="222" t="str">
        <f t="shared" ca="1" si="66"/>
        <v/>
      </c>
      <c r="T445" s="222" t="str">
        <f ca="1">IF(B445="","",IF(ISERROR(MATCH($J445,SorP!$B$1:$B$6230,0)),"",INDIRECT("'SorP'!$A$"&amp;MATCH($J445,SorP!$B$1:$B$6230,0))))</f>
        <v/>
      </c>
      <c r="U445" s="238"/>
      <c r="V445" s="270" t="e">
        <f>IF(C445="",NA(),MATCH($B445&amp;$C445,'Smelter Look-up'!$J:$J,0))</f>
        <v>#N/A</v>
      </c>
      <c r="W445" s="271"/>
      <c r="X445" s="271">
        <f t="shared" si="67"/>
        <v>0</v>
      </c>
      <c r="Y445" s="271"/>
      <c r="Z445" s="271"/>
      <c r="AB445" s="273" t="str">
        <f t="shared" si="68"/>
        <v/>
      </c>
    </row>
    <row r="446" spans="1:28" s="272" customFormat="1" ht="20.25">
      <c r="A446" s="214"/>
      <c r="B446" s="215" t="str">
        <f>IF(LEN(A446)=0,"",INDEX('Smelter Look-up'!$A:$A,MATCH($A446,'Smelter Look-up'!$E:$E,0)))</f>
        <v/>
      </c>
      <c r="C446" s="219" t="str">
        <f>IF(LEN(A446)=0,"",INDEX('Smelter Look-up'!$C:$C,MATCH($A446,'Smelter Look-up'!$E:$E,0)))</f>
        <v/>
      </c>
      <c r="D446" s="278"/>
      <c r="E446" s="215" t="s">
        <v>15631</v>
      </c>
      <c r="F446" s="215" t="s">
        <v>15631</v>
      </c>
      <c r="G446" s="215" t="s">
        <v>15631</v>
      </c>
      <c r="H446" s="216" t="str">
        <f ca="1">IF(ISERROR($V446),"",OFFSET('Smelter Look-up'!$G$4,$V446-4,0))</f>
        <v/>
      </c>
      <c r="I446" s="217" t="s">
        <v>15631</v>
      </c>
      <c r="J446" s="217" t="s">
        <v>15631</v>
      </c>
      <c r="K446" s="268"/>
      <c r="L446" s="268"/>
      <c r="M446" s="268"/>
      <c r="N446" s="268"/>
      <c r="O446" s="268"/>
      <c r="P446" s="218"/>
      <c r="Q446" s="269"/>
      <c r="R446" s="215" t="str">
        <f ca="1">IF(ISERROR($V446),"",OFFSET('Smelter Look-up'!$C$4,$V446-4,0)&amp;"")</f>
        <v/>
      </c>
      <c r="S446" s="222" t="str">
        <f t="shared" ca="1" si="66"/>
        <v/>
      </c>
      <c r="T446" s="222" t="str">
        <f ca="1">IF(B446="","",IF(ISERROR(MATCH($J446,SorP!$B$1:$B$6230,0)),"",INDIRECT("'SorP'!$A$"&amp;MATCH($J446,SorP!$B$1:$B$6230,0))))</f>
        <v/>
      </c>
      <c r="U446" s="238"/>
      <c r="V446" s="270" t="e">
        <f>IF(C446="",NA(),MATCH($B446&amp;$C446,'Smelter Look-up'!$J:$J,0))</f>
        <v>#N/A</v>
      </c>
      <c r="W446" s="271"/>
      <c r="X446" s="271">
        <f t="shared" si="67"/>
        <v>0</v>
      </c>
      <c r="Y446" s="271"/>
      <c r="Z446" s="271"/>
      <c r="AB446" s="273" t="str">
        <f t="shared" si="68"/>
        <v/>
      </c>
    </row>
    <row r="447" spans="1:28" s="272" customFormat="1" ht="20.25">
      <c r="A447" s="214"/>
      <c r="B447" s="215" t="str">
        <f>IF(LEN(A447)=0,"",INDEX('Smelter Look-up'!$A:$A,MATCH($A447,'Smelter Look-up'!$E:$E,0)))</f>
        <v/>
      </c>
      <c r="C447" s="219" t="str">
        <f>IF(LEN(A447)=0,"",INDEX('Smelter Look-up'!$C:$C,MATCH($A447,'Smelter Look-up'!$E:$E,0)))</f>
        <v/>
      </c>
      <c r="D447" s="278"/>
      <c r="E447" s="215" t="s">
        <v>15631</v>
      </c>
      <c r="F447" s="215" t="s">
        <v>15631</v>
      </c>
      <c r="G447" s="215" t="s">
        <v>15631</v>
      </c>
      <c r="H447" s="216" t="str">
        <f ca="1">IF(ISERROR($V447),"",OFFSET('Smelter Look-up'!$G$4,$V447-4,0))</f>
        <v/>
      </c>
      <c r="I447" s="217" t="s">
        <v>15631</v>
      </c>
      <c r="J447" s="217" t="s">
        <v>15631</v>
      </c>
      <c r="K447" s="268"/>
      <c r="L447" s="268"/>
      <c r="M447" s="268"/>
      <c r="N447" s="268"/>
      <c r="O447" s="268"/>
      <c r="P447" s="218"/>
      <c r="Q447" s="269"/>
      <c r="R447" s="215" t="str">
        <f ca="1">IF(ISERROR($V447),"",OFFSET('Smelter Look-up'!$C$4,$V447-4,0)&amp;"")</f>
        <v/>
      </c>
      <c r="S447" s="222" t="str">
        <f t="shared" ca="1" si="66"/>
        <v/>
      </c>
      <c r="T447" s="222" t="str">
        <f ca="1">IF(B447="","",IF(ISERROR(MATCH($J447,SorP!$B$1:$B$6230,0)),"",INDIRECT("'SorP'!$A$"&amp;MATCH($J447,SorP!$B$1:$B$6230,0))))</f>
        <v/>
      </c>
      <c r="U447" s="238"/>
      <c r="V447" s="270" t="e">
        <f>IF(C447="",NA(),MATCH($B447&amp;$C447,'Smelter Look-up'!$J:$J,0))</f>
        <v>#N/A</v>
      </c>
      <c r="W447" s="271"/>
      <c r="X447" s="271">
        <f t="shared" si="67"/>
        <v>0</v>
      </c>
      <c r="Y447" s="271"/>
      <c r="Z447" s="271"/>
      <c r="AB447" s="273" t="str">
        <f t="shared" si="68"/>
        <v/>
      </c>
    </row>
    <row r="448" spans="1:28" s="272" customFormat="1" ht="20.25">
      <c r="A448" s="214"/>
      <c r="B448" s="215" t="str">
        <f>IF(LEN(A448)=0,"",INDEX('Smelter Look-up'!$A:$A,MATCH($A448,'Smelter Look-up'!$E:$E,0)))</f>
        <v/>
      </c>
      <c r="C448" s="219" t="str">
        <f>IF(LEN(A448)=0,"",INDEX('Smelter Look-up'!$C:$C,MATCH($A448,'Smelter Look-up'!$E:$E,0)))</f>
        <v/>
      </c>
      <c r="D448" s="278"/>
      <c r="E448" s="215" t="s">
        <v>15631</v>
      </c>
      <c r="F448" s="215" t="s">
        <v>15631</v>
      </c>
      <c r="G448" s="215" t="s">
        <v>15631</v>
      </c>
      <c r="H448" s="216" t="str">
        <f ca="1">IF(ISERROR($V448),"",OFFSET('Smelter Look-up'!$G$4,$V448-4,0))</f>
        <v/>
      </c>
      <c r="I448" s="217" t="s">
        <v>15631</v>
      </c>
      <c r="J448" s="217" t="s">
        <v>15631</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si="67"/>
        <v>0</v>
      </c>
      <c r="Y448" s="271"/>
      <c r="Z448" s="271"/>
      <c r="AB448" s="273" t="str">
        <f t="shared" si="68"/>
        <v/>
      </c>
    </row>
    <row r="449" spans="1:28" s="272" customFormat="1" ht="20.25">
      <c r="A449" s="214"/>
      <c r="B449" s="215" t="str">
        <f>IF(LEN(A449)=0,"",INDEX('Smelter Look-up'!$A:$A,MATCH($A449,'Smelter Look-up'!$E:$E,0)))</f>
        <v/>
      </c>
      <c r="C449" s="219" t="str">
        <f>IF(LEN(A449)=0,"",INDEX('Smelter Look-up'!$C:$C,MATCH($A449,'Smelter Look-up'!$E:$E,0)))</f>
        <v/>
      </c>
      <c r="D449" s="278"/>
      <c r="E449" s="215" t="s">
        <v>15631</v>
      </c>
      <c r="F449" s="215" t="s">
        <v>15631</v>
      </c>
      <c r="G449" s="215" t="s">
        <v>15631</v>
      </c>
      <c r="H449" s="216" t="str">
        <f ca="1">IF(ISERROR($V449),"",OFFSET('Smelter Look-up'!$G$4,$V449-4,0))</f>
        <v/>
      </c>
      <c r="I449" s="217" t="s">
        <v>15631</v>
      </c>
      <c r="J449" s="217" t="s">
        <v>15631</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si="67"/>
        <v>0</v>
      </c>
      <c r="Y449" s="271"/>
      <c r="Z449" s="271"/>
      <c r="AB449" s="273" t="str">
        <f t="shared" si="68"/>
        <v/>
      </c>
    </row>
    <row r="450" spans="1:28" s="272" customFormat="1" ht="20.25">
      <c r="A450" s="214"/>
      <c r="B450" s="215" t="str">
        <f>IF(LEN(A450)=0,"",INDEX('Smelter Look-up'!$A:$A,MATCH($A450,'Smelter Look-up'!$E:$E,0)))</f>
        <v/>
      </c>
      <c r="C450" s="219" t="str">
        <f>IF(LEN(A450)=0,"",INDEX('Smelter Look-up'!$C:$C,MATCH($A450,'Smelter Look-up'!$E:$E,0)))</f>
        <v/>
      </c>
      <c r="D450" s="278"/>
      <c r="E450" s="215" t="s">
        <v>15631</v>
      </c>
      <c r="F450" s="215" t="s">
        <v>15631</v>
      </c>
      <c r="G450" s="215" t="s">
        <v>15631</v>
      </c>
      <c r="H450" s="216" t="str">
        <f ca="1">IF(ISERROR($V450),"",OFFSET('Smelter Look-up'!$G$4,$V450-4,0))</f>
        <v/>
      </c>
      <c r="I450" s="217" t="s">
        <v>15631</v>
      </c>
      <c r="J450" s="217" t="s">
        <v>15631</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si="67"/>
        <v>0</v>
      </c>
      <c r="Y450" s="271"/>
      <c r="Z450" s="271"/>
      <c r="AB450" s="273" t="str">
        <f t="shared" si="68"/>
        <v/>
      </c>
    </row>
    <row r="451" spans="1:28" s="272" customFormat="1" ht="20.25">
      <c r="A451" s="214"/>
      <c r="B451" s="215" t="str">
        <f>IF(LEN(A451)=0,"",INDEX('Smelter Look-up'!$A:$A,MATCH($A451,'Smelter Look-up'!$E:$E,0)))</f>
        <v/>
      </c>
      <c r="C451" s="219" t="str">
        <f>IF(LEN(A451)=0,"",INDEX('Smelter Look-up'!$C:$C,MATCH($A451,'Smelter Look-up'!$E:$E,0)))</f>
        <v/>
      </c>
      <c r="D451" s="278"/>
      <c r="E451" s="215" t="s">
        <v>15631</v>
      </c>
      <c r="F451" s="215" t="s">
        <v>15631</v>
      </c>
      <c r="G451" s="215" t="s">
        <v>15631</v>
      </c>
      <c r="H451" s="216" t="str">
        <f ca="1">IF(ISERROR($V451),"",OFFSET('Smelter Look-up'!$G$4,$V451-4,0))</f>
        <v/>
      </c>
      <c r="I451" s="217" t="s">
        <v>15631</v>
      </c>
      <c r="J451" s="217" t="s">
        <v>15631</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si="67"/>
        <v>0</v>
      </c>
      <c r="Y451" s="271"/>
      <c r="Z451" s="271"/>
      <c r="AB451" s="273" t="str">
        <f t="shared" si="68"/>
        <v/>
      </c>
    </row>
    <row r="452" spans="1:28" s="272" customFormat="1" ht="20.25">
      <c r="A452" s="214"/>
      <c r="B452" s="215" t="str">
        <f>IF(LEN(A452)=0,"",INDEX('Smelter Look-up'!$A:$A,MATCH($A452,'Smelter Look-up'!$E:$E,0)))</f>
        <v/>
      </c>
      <c r="C452" s="219" t="str">
        <f>IF(LEN(A452)=0,"",INDEX('Smelter Look-up'!$C:$C,MATCH($A452,'Smelter Look-up'!$E:$E,0)))</f>
        <v/>
      </c>
      <c r="D452" s="278"/>
      <c r="E452" s="215" t="s">
        <v>15631</v>
      </c>
      <c r="F452" s="215" t="s">
        <v>15631</v>
      </c>
      <c r="G452" s="215" t="s">
        <v>15631</v>
      </c>
      <c r="H452" s="216" t="str">
        <f ca="1">IF(ISERROR($V452),"",OFFSET('Smelter Look-up'!$G$4,$V452-4,0))</f>
        <v/>
      </c>
      <c r="I452" s="217" t="s">
        <v>15631</v>
      </c>
      <c r="J452" s="217" t="s">
        <v>15631</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si="67"/>
        <v>0</v>
      </c>
      <c r="Y452" s="271"/>
      <c r="Z452" s="271"/>
      <c r="AB452" s="273" t="str">
        <f t="shared" si="68"/>
        <v/>
      </c>
    </row>
    <row r="453" spans="1:28" s="272" customFormat="1" ht="20.25">
      <c r="A453" s="214"/>
      <c r="B453" s="215" t="str">
        <f>IF(LEN(A453)=0,"",INDEX('Smelter Look-up'!$A:$A,MATCH($A453,'Smelter Look-up'!$E:$E,0)))</f>
        <v/>
      </c>
      <c r="C453" s="219" t="str">
        <f>IF(LEN(A453)=0,"",INDEX('Smelter Look-up'!$C:$C,MATCH($A453,'Smelter Look-up'!$E:$E,0)))</f>
        <v/>
      </c>
      <c r="D453" s="278"/>
      <c r="E453" s="215" t="s">
        <v>15631</v>
      </c>
      <c r="F453" s="215" t="s">
        <v>15631</v>
      </c>
      <c r="G453" s="215" t="s">
        <v>15631</v>
      </c>
      <c r="H453" s="216" t="str">
        <f ca="1">IF(ISERROR($V453),"",OFFSET('Smelter Look-up'!$G$4,$V453-4,0))</f>
        <v/>
      </c>
      <c r="I453" s="217" t="s">
        <v>15631</v>
      </c>
      <c r="J453" s="217" t="s">
        <v>15631</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
        <v>15631</v>
      </c>
      <c r="F454" s="215" t="s">
        <v>15631</v>
      </c>
      <c r="G454" s="215" t="s">
        <v>15631</v>
      </c>
      <c r="H454" s="216" t="str">
        <f ca="1">IF(ISERROR($V454),"",OFFSET('Smelter Look-up'!$G$4,$V454-4,0))</f>
        <v/>
      </c>
      <c r="I454" s="217" t="s">
        <v>15631</v>
      </c>
      <c r="J454" s="217" t="s">
        <v>15631</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
        <v>15631</v>
      </c>
      <c r="F455" s="215" t="s">
        <v>15631</v>
      </c>
      <c r="G455" s="215" t="s">
        <v>15631</v>
      </c>
      <c r="H455" s="216" t="str">
        <f ca="1">IF(ISERROR($V455),"",OFFSET('Smelter Look-up'!$G$4,$V455-4,0))</f>
        <v/>
      </c>
      <c r="I455" s="217" t="s">
        <v>15631</v>
      </c>
      <c r="J455" s="217" t="s">
        <v>15631</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
        <v>15631</v>
      </c>
      <c r="F456" s="215" t="s">
        <v>15631</v>
      </c>
      <c r="G456" s="215" t="s">
        <v>15631</v>
      </c>
      <c r="H456" s="216" t="str">
        <f ca="1">IF(ISERROR($V456),"",OFFSET('Smelter Look-up'!$G$4,$V456-4,0))</f>
        <v/>
      </c>
      <c r="I456" s="217" t="s">
        <v>15631</v>
      </c>
      <c r="J456" s="217" t="s">
        <v>15631</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
        <v>15631</v>
      </c>
      <c r="F457" s="215" t="s">
        <v>15631</v>
      </c>
      <c r="G457" s="215" t="s">
        <v>15631</v>
      </c>
      <c r="H457" s="216" t="str">
        <f ca="1">IF(ISERROR($V457),"",OFFSET('Smelter Look-up'!$G$4,$V457-4,0))</f>
        <v/>
      </c>
      <c r="I457" s="217" t="s">
        <v>15631</v>
      </c>
      <c r="J457" s="217" t="s">
        <v>15631</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
        <v>15631</v>
      </c>
      <c r="F458" s="215" t="s">
        <v>15631</v>
      </c>
      <c r="G458" s="215" t="s">
        <v>15631</v>
      </c>
      <c r="H458" s="216" t="str">
        <f ca="1">IF(ISERROR($V458),"",OFFSET('Smelter Look-up'!$G$4,$V458-4,0))</f>
        <v/>
      </c>
      <c r="I458" s="217" t="s">
        <v>15631</v>
      </c>
      <c r="J458" s="217" t="s">
        <v>15631</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
        <v>15631</v>
      </c>
      <c r="F459" s="215" t="s">
        <v>15631</v>
      </c>
      <c r="G459" s="215" t="s">
        <v>15631</v>
      </c>
      <c r="H459" s="216" t="str">
        <f ca="1">IF(ISERROR($V459),"",OFFSET('Smelter Look-up'!$G$4,$V459-4,0))</f>
        <v/>
      </c>
      <c r="I459" s="217" t="s">
        <v>15631</v>
      </c>
      <c r="J459" s="217" t="s">
        <v>15631</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
        <v>15631</v>
      </c>
      <c r="F460" s="215" t="s">
        <v>15631</v>
      </c>
      <c r="G460" s="215" t="s">
        <v>15631</v>
      </c>
      <c r="H460" s="216" t="str">
        <f ca="1">IF(ISERROR($V460),"",OFFSET('Smelter Look-up'!$G$4,$V460-4,0))</f>
        <v/>
      </c>
      <c r="I460" s="217" t="s">
        <v>15631</v>
      </c>
      <c r="J460" s="217" t="s">
        <v>15631</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
        <v>15631</v>
      </c>
      <c r="F461" s="215" t="s">
        <v>15631</v>
      </c>
      <c r="G461" s="215" t="s">
        <v>15631</v>
      </c>
      <c r="H461" s="216" t="str">
        <f ca="1">IF(ISERROR($V461),"",OFFSET('Smelter Look-up'!$G$4,$V461-4,0))</f>
        <v/>
      </c>
      <c r="I461" s="217" t="s">
        <v>15631</v>
      </c>
      <c r="J461" s="217" t="s">
        <v>15631</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
        <v>15631</v>
      </c>
      <c r="F462" s="215" t="s">
        <v>15631</v>
      </c>
      <c r="G462" s="215" t="s">
        <v>15631</v>
      </c>
      <c r="H462" s="216" t="str">
        <f ca="1">IF(ISERROR($V462),"",OFFSET('Smelter Look-up'!$G$4,$V462-4,0))</f>
        <v/>
      </c>
      <c r="I462" s="217" t="s">
        <v>15631</v>
      </c>
      <c r="J462" s="217" t="s">
        <v>15631</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
        <v>15631</v>
      </c>
      <c r="F463" s="215" t="s">
        <v>15631</v>
      </c>
      <c r="G463" s="215" t="s">
        <v>15631</v>
      </c>
      <c r="H463" s="216" t="str">
        <f ca="1">IF(ISERROR($V463),"",OFFSET('Smelter Look-up'!$G$4,$V463-4,0))</f>
        <v/>
      </c>
      <c r="I463" s="217" t="s">
        <v>15631</v>
      </c>
      <c r="J463" s="217" t="s">
        <v>15631</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
        <v>15631</v>
      </c>
      <c r="F464" s="215" t="s">
        <v>15631</v>
      </c>
      <c r="G464" s="215" t="s">
        <v>15631</v>
      </c>
      <c r="H464" s="216" t="str">
        <f ca="1">IF(ISERROR($V464),"",OFFSET('Smelter Look-up'!$G$4,$V464-4,0))</f>
        <v/>
      </c>
      <c r="I464" s="217" t="s">
        <v>15631</v>
      </c>
      <c r="J464" s="217" t="s">
        <v>15631</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
        <v>15631</v>
      </c>
      <c r="F465" s="215" t="s">
        <v>15631</v>
      </c>
      <c r="G465" s="215" t="s">
        <v>15631</v>
      </c>
      <c r="H465" s="216" t="str">
        <f ca="1">IF(ISERROR($V465),"",OFFSET('Smelter Look-up'!$G$4,$V465-4,0))</f>
        <v/>
      </c>
      <c r="I465" s="217" t="s">
        <v>15631</v>
      </c>
      <c r="J465" s="217" t="s">
        <v>15631</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
        <v>15631</v>
      </c>
      <c r="F466" s="215" t="s">
        <v>15631</v>
      </c>
      <c r="G466" s="215" t="s">
        <v>15631</v>
      </c>
      <c r="H466" s="216" t="str">
        <f ca="1">IF(ISERROR($V466),"",OFFSET('Smelter Look-up'!$G$4,$V466-4,0))</f>
        <v/>
      </c>
      <c r="I466" s="217" t="s">
        <v>15631</v>
      </c>
      <c r="J466" s="217" t="s">
        <v>15631</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
        <v>15631</v>
      </c>
      <c r="F467" s="215" t="s">
        <v>15631</v>
      </c>
      <c r="G467" s="215" t="s">
        <v>15631</v>
      </c>
      <c r="H467" s="216" t="str">
        <f ca="1">IF(ISERROR($V467),"",OFFSET('Smelter Look-up'!$G$4,$V467-4,0))</f>
        <v/>
      </c>
      <c r="I467" s="217" t="s">
        <v>15631</v>
      </c>
      <c r="J467" s="217" t="s">
        <v>15631</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
        <v>15631</v>
      </c>
      <c r="F468" s="215" t="s">
        <v>15631</v>
      </c>
      <c r="G468" s="215" t="s">
        <v>15631</v>
      </c>
      <c r="H468" s="216" t="str">
        <f ca="1">IF(ISERROR($V468),"",OFFSET('Smelter Look-up'!$G$4,$V468-4,0))</f>
        <v/>
      </c>
      <c r="I468" s="217" t="s">
        <v>15631</v>
      </c>
      <c r="J468" s="217" t="s">
        <v>15631</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
        <v>15631</v>
      </c>
      <c r="F469" s="215" t="s">
        <v>15631</v>
      </c>
      <c r="G469" s="215" t="s">
        <v>15631</v>
      </c>
      <c r="H469" s="216" t="str">
        <f ca="1">IF(ISERROR($V469),"",OFFSET('Smelter Look-up'!$G$4,$V469-4,0))</f>
        <v/>
      </c>
      <c r="I469" s="217" t="s">
        <v>15631</v>
      </c>
      <c r="J469" s="217" t="s">
        <v>15631</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
        <v>15631</v>
      </c>
      <c r="F470" s="215" t="s">
        <v>15631</v>
      </c>
      <c r="G470" s="215" t="s">
        <v>15631</v>
      </c>
      <c r="H470" s="216" t="str">
        <f ca="1">IF(ISERROR($V470),"",OFFSET('Smelter Look-up'!$G$4,$V470-4,0))</f>
        <v/>
      </c>
      <c r="I470" s="217" t="s">
        <v>15631</v>
      </c>
      <c r="J470" s="217" t="s">
        <v>15631</v>
      </c>
      <c r="K470" s="268"/>
      <c r="L470" s="268"/>
      <c r="M470" s="268"/>
      <c r="N470" s="268"/>
      <c r="O470" s="268"/>
      <c r="P470" s="218"/>
      <c r="Q470" s="269"/>
      <c r="R470" s="215" t="str">
        <f ca="1">IF(ISERROR($V470),"",OFFSET('Smelter Look-up'!$C$4,$V470-4,0)&amp;"")</f>
        <v/>
      </c>
      <c r="S470" s="222" t="str">
        <f t="shared" ref="S470:S500" ca="1" si="69">IF(B470="","",IF(ISERROR(MATCH($E470,CL,0)),"Unknown",INDIRECT("'C'!$A$"&amp;MATCH($E470,CL,0)+1)))</f>
        <v/>
      </c>
      <c r="T470" s="222" t="str">
        <f ca="1">IF(B470="","",IF(ISERROR(MATCH($J470,SorP!$B$1:$B$6230,0)),"",INDIRECT("'SorP'!$A$"&amp;MATCH($J470,SorP!$B$1:$B$6230,0))))</f>
        <v/>
      </c>
      <c r="U470" s="238"/>
      <c r="V470" s="270" t="e">
        <f>IF(C470="",NA(),MATCH($B470&amp;$C470,'Smelter Look-up'!$J:$J,0))</f>
        <v>#N/A</v>
      </c>
      <c r="W470" s="271"/>
      <c r="X470" s="271">
        <f t="shared" ref="X470:X500" si="70">IF(AND(C470="Smelter not listed",OR(LEN(D470)=0,LEN(E470)=0)),1,0)</f>
        <v>0</v>
      </c>
      <c r="Y470" s="271"/>
      <c r="Z470" s="271"/>
      <c r="AB470" s="273" t="str">
        <f t="shared" ref="AB470:AB500" si="71">B470&amp;C470</f>
        <v/>
      </c>
    </row>
    <row r="471" spans="1:28" s="272" customFormat="1" ht="20.25">
      <c r="A471" s="214"/>
      <c r="B471" s="215" t="str">
        <f>IF(LEN(A471)=0,"",INDEX('Smelter Look-up'!$A:$A,MATCH($A471,'Smelter Look-up'!$E:$E,0)))</f>
        <v/>
      </c>
      <c r="C471" s="219" t="str">
        <f>IF(LEN(A471)=0,"",INDEX('Smelter Look-up'!$C:$C,MATCH($A471,'Smelter Look-up'!$E:$E,0)))</f>
        <v/>
      </c>
      <c r="D471" s="278"/>
      <c r="E471" s="215" t="s">
        <v>15631</v>
      </c>
      <c r="F471" s="215" t="s">
        <v>15631</v>
      </c>
      <c r="G471" s="215" t="s">
        <v>15631</v>
      </c>
      <c r="H471" s="216" t="str">
        <f ca="1">IF(ISERROR($V471),"",OFFSET('Smelter Look-up'!$G$4,$V471-4,0))</f>
        <v/>
      </c>
      <c r="I471" s="217" t="s">
        <v>15631</v>
      </c>
      <c r="J471" s="217" t="s">
        <v>15631</v>
      </c>
      <c r="K471" s="268"/>
      <c r="L471" s="268"/>
      <c r="M471" s="268"/>
      <c r="N471" s="268"/>
      <c r="O471" s="268"/>
      <c r="P471" s="218"/>
      <c r="Q471" s="269"/>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si="70"/>
        <v>0</v>
      </c>
      <c r="Y471" s="271"/>
      <c r="Z471" s="271"/>
      <c r="AB471" s="273" t="str">
        <f t="shared" si="71"/>
        <v/>
      </c>
    </row>
    <row r="472" spans="1:28" s="272" customFormat="1" ht="20.25">
      <c r="A472" s="214"/>
      <c r="B472" s="215" t="str">
        <f>IF(LEN(A472)=0,"",INDEX('Smelter Look-up'!$A:$A,MATCH($A472,'Smelter Look-up'!$E:$E,0)))</f>
        <v/>
      </c>
      <c r="C472" s="219" t="str">
        <f>IF(LEN(A472)=0,"",INDEX('Smelter Look-up'!$C:$C,MATCH($A472,'Smelter Look-up'!$E:$E,0)))</f>
        <v/>
      </c>
      <c r="D472" s="278"/>
      <c r="E472" s="215" t="s">
        <v>15631</v>
      </c>
      <c r="F472" s="215" t="s">
        <v>15631</v>
      </c>
      <c r="G472" s="215" t="s">
        <v>15631</v>
      </c>
      <c r="H472" s="216" t="str">
        <f ca="1">IF(ISERROR($V472),"",OFFSET('Smelter Look-up'!$G$4,$V472-4,0))</f>
        <v/>
      </c>
      <c r="I472" s="217" t="s">
        <v>15631</v>
      </c>
      <c r="J472" s="217" t="s">
        <v>15631</v>
      </c>
      <c r="K472" s="268"/>
      <c r="L472" s="268"/>
      <c r="M472" s="268"/>
      <c r="N472" s="268"/>
      <c r="O472" s="268"/>
      <c r="P472" s="218"/>
      <c r="Q472" s="269"/>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si="70"/>
        <v>0</v>
      </c>
      <c r="Y472" s="271"/>
      <c r="Z472" s="271"/>
      <c r="AB472" s="273" t="str">
        <f t="shared" si="71"/>
        <v/>
      </c>
    </row>
    <row r="473" spans="1:28" s="272" customFormat="1" ht="20.25">
      <c r="A473" s="214"/>
      <c r="B473" s="215" t="str">
        <f>IF(LEN(A473)=0,"",INDEX('Smelter Look-up'!$A:$A,MATCH($A473,'Smelter Look-up'!$E:$E,0)))</f>
        <v/>
      </c>
      <c r="C473" s="219" t="str">
        <f>IF(LEN(A473)=0,"",INDEX('Smelter Look-up'!$C:$C,MATCH($A473,'Smelter Look-up'!$E:$E,0)))</f>
        <v/>
      </c>
      <c r="D473" s="278"/>
      <c r="E473" s="215" t="s">
        <v>15631</v>
      </c>
      <c r="F473" s="215" t="s">
        <v>15631</v>
      </c>
      <c r="G473" s="215" t="s">
        <v>15631</v>
      </c>
      <c r="H473" s="216" t="str">
        <f ca="1">IF(ISERROR($V473),"",OFFSET('Smelter Look-up'!$G$4,$V473-4,0))</f>
        <v/>
      </c>
      <c r="I473" s="217" t="s">
        <v>15631</v>
      </c>
      <c r="J473" s="217" t="s">
        <v>15631</v>
      </c>
      <c r="K473" s="268"/>
      <c r="L473" s="268"/>
      <c r="M473" s="268"/>
      <c r="N473" s="268"/>
      <c r="O473" s="268"/>
      <c r="P473" s="218"/>
      <c r="Q473" s="269"/>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si="70"/>
        <v>0</v>
      </c>
      <c r="Y473" s="271"/>
      <c r="Z473" s="271"/>
      <c r="AB473" s="273" t="str">
        <f t="shared" si="71"/>
        <v/>
      </c>
    </row>
    <row r="474" spans="1:28" s="272" customFormat="1" ht="20.25">
      <c r="A474" s="214"/>
      <c r="B474" s="215" t="str">
        <f>IF(LEN(A474)=0,"",INDEX('Smelter Look-up'!$A:$A,MATCH($A474,'Smelter Look-up'!$E:$E,0)))</f>
        <v/>
      </c>
      <c r="C474" s="219" t="str">
        <f>IF(LEN(A474)=0,"",INDEX('Smelter Look-up'!$C:$C,MATCH($A474,'Smelter Look-up'!$E:$E,0)))</f>
        <v/>
      </c>
      <c r="D474" s="278"/>
      <c r="E474" s="215" t="s">
        <v>15631</v>
      </c>
      <c r="F474" s="215" t="s">
        <v>15631</v>
      </c>
      <c r="G474" s="215" t="s">
        <v>15631</v>
      </c>
      <c r="H474" s="216" t="str">
        <f ca="1">IF(ISERROR($V474),"",OFFSET('Smelter Look-up'!$G$4,$V474-4,0))</f>
        <v/>
      </c>
      <c r="I474" s="217" t="s">
        <v>15631</v>
      </c>
      <c r="J474" s="217" t="s">
        <v>15631</v>
      </c>
      <c r="K474" s="268"/>
      <c r="L474" s="268"/>
      <c r="M474" s="268"/>
      <c r="N474" s="268"/>
      <c r="O474" s="268"/>
      <c r="P474" s="218"/>
      <c r="Q474" s="269"/>
      <c r="R474" s="215" t="str">
        <f ca="1">IF(ISERROR($V474),"",OFFSET('Smelter Look-up'!$C$4,$V474-4,0)&amp;"")</f>
        <v/>
      </c>
      <c r="S474" s="222" t="str">
        <f t="shared" ca="1" si="69"/>
        <v/>
      </c>
      <c r="T474" s="222" t="str">
        <f ca="1">IF(B474="","",IF(ISERROR(MATCH($J474,SorP!$B$1:$B$6230,0)),"",INDIRECT("'SorP'!$A$"&amp;MATCH($J474,SorP!$B$1:$B$6230,0))))</f>
        <v/>
      </c>
      <c r="U474" s="238"/>
      <c r="V474" s="270" t="e">
        <f>IF(C474="",NA(),MATCH($B474&amp;$C474,'Smelter Look-up'!$J:$J,0))</f>
        <v>#N/A</v>
      </c>
      <c r="W474" s="271"/>
      <c r="X474" s="271">
        <f t="shared" si="70"/>
        <v>0</v>
      </c>
      <c r="Y474" s="271"/>
      <c r="Z474" s="271"/>
      <c r="AB474" s="273" t="str">
        <f t="shared" si="71"/>
        <v/>
      </c>
    </row>
    <row r="475" spans="1:28" s="272" customFormat="1" ht="20.25">
      <c r="A475" s="214"/>
      <c r="B475" s="215" t="str">
        <f>IF(LEN(A475)=0,"",INDEX('Smelter Look-up'!$A:$A,MATCH($A475,'Smelter Look-up'!$E:$E,0)))</f>
        <v/>
      </c>
      <c r="C475" s="219" t="str">
        <f>IF(LEN(A475)=0,"",INDEX('Smelter Look-up'!$C:$C,MATCH($A475,'Smelter Look-up'!$E:$E,0)))</f>
        <v/>
      </c>
      <c r="D475" s="278"/>
      <c r="E475" s="215" t="s">
        <v>15631</v>
      </c>
      <c r="F475" s="215" t="s">
        <v>15631</v>
      </c>
      <c r="G475" s="215" t="s">
        <v>15631</v>
      </c>
      <c r="H475" s="216" t="str">
        <f ca="1">IF(ISERROR($V475),"",OFFSET('Smelter Look-up'!$G$4,$V475-4,0))</f>
        <v/>
      </c>
      <c r="I475" s="217" t="s">
        <v>15631</v>
      </c>
      <c r="J475" s="217" t="s">
        <v>15631</v>
      </c>
      <c r="K475" s="268"/>
      <c r="L475" s="268"/>
      <c r="M475" s="268"/>
      <c r="N475" s="268"/>
      <c r="O475" s="268"/>
      <c r="P475" s="218"/>
      <c r="Q475" s="269"/>
      <c r="R475" s="215" t="str">
        <f ca="1">IF(ISERROR($V475),"",OFFSET('Smelter Look-up'!$C$4,$V475-4,0)&amp;"")</f>
        <v/>
      </c>
      <c r="S475" s="222" t="str">
        <f t="shared" ca="1" si="69"/>
        <v/>
      </c>
      <c r="T475" s="222" t="str">
        <f ca="1">IF(B475="","",IF(ISERROR(MATCH($J475,SorP!$B$1:$B$6230,0)),"",INDIRECT("'SorP'!$A$"&amp;MATCH($J475,SorP!$B$1:$B$6230,0))))</f>
        <v/>
      </c>
      <c r="U475" s="238"/>
      <c r="V475" s="270" t="e">
        <f>IF(C475="",NA(),MATCH($B475&amp;$C475,'Smelter Look-up'!$J:$J,0))</f>
        <v>#N/A</v>
      </c>
      <c r="W475" s="271"/>
      <c r="X475" s="271">
        <f t="shared" si="70"/>
        <v>0</v>
      </c>
      <c r="Y475" s="271"/>
      <c r="Z475" s="271"/>
      <c r="AB475" s="273" t="str">
        <f t="shared" si="71"/>
        <v/>
      </c>
    </row>
    <row r="476" spans="1:28" s="272" customFormat="1" ht="20.25">
      <c r="A476" s="214"/>
      <c r="B476" s="215" t="str">
        <f>IF(LEN(A476)=0,"",INDEX('Smelter Look-up'!$A:$A,MATCH($A476,'Smelter Look-up'!$E:$E,0)))</f>
        <v/>
      </c>
      <c r="C476" s="219" t="str">
        <f>IF(LEN(A476)=0,"",INDEX('Smelter Look-up'!$C:$C,MATCH($A476,'Smelter Look-up'!$E:$E,0)))</f>
        <v/>
      </c>
      <c r="D476" s="278"/>
      <c r="E476" s="215" t="s">
        <v>15631</v>
      </c>
      <c r="F476" s="215" t="s">
        <v>15631</v>
      </c>
      <c r="G476" s="215" t="s">
        <v>15631</v>
      </c>
      <c r="H476" s="216" t="str">
        <f ca="1">IF(ISERROR($V476),"",OFFSET('Smelter Look-up'!$G$4,$V476-4,0))</f>
        <v/>
      </c>
      <c r="I476" s="217" t="s">
        <v>15631</v>
      </c>
      <c r="J476" s="217" t="s">
        <v>15631</v>
      </c>
      <c r="K476" s="268"/>
      <c r="L476" s="268"/>
      <c r="M476" s="268"/>
      <c r="N476" s="268"/>
      <c r="O476" s="268"/>
      <c r="P476" s="218"/>
      <c r="Q476" s="269"/>
      <c r="R476" s="215" t="str">
        <f ca="1">IF(ISERROR($V476),"",OFFSET('Smelter Look-up'!$C$4,$V476-4,0)&amp;"")</f>
        <v/>
      </c>
      <c r="S476" s="222" t="str">
        <f t="shared" ca="1" si="69"/>
        <v/>
      </c>
      <c r="T476" s="222" t="str">
        <f ca="1">IF(B476="","",IF(ISERROR(MATCH($J476,SorP!$B$1:$B$6230,0)),"",INDIRECT("'SorP'!$A$"&amp;MATCH($J476,SorP!$B$1:$B$6230,0))))</f>
        <v/>
      </c>
      <c r="U476" s="238"/>
      <c r="V476" s="270" t="e">
        <f>IF(C476="",NA(),MATCH($B476&amp;$C476,'Smelter Look-up'!$J:$J,0))</f>
        <v>#N/A</v>
      </c>
      <c r="W476" s="271"/>
      <c r="X476" s="271">
        <f t="shared" si="70"/>
        <v>0</v>
      </c>
      <c r="Y476" s="271"/>
      <c r="Z476" s="271"/>
      <c r="AB476" s="273" t="str">
        <f t="shared" si="71"/>
        <v/>
      </c>
    </row>
    <row r="477" spans="1:28" s="272" customFormat="1" ht="20.25">
      <c r="A477" s="214"/>
      <c r="B477" s="215" t="str">
        <f>IF(LEN(A477)=0,"",INDEX('Smelter Look-up'!$A:$A,MATCH($A477,'Smelter Look-up'!$E:$E,0)))</f>
        <v/>
      </c>
      <c r="C477" s="219" t="str">
        <f>IF(LEN(A477)=0,"",INDEX('Smelter Look-up'!$C:$C,MATCH($A477,'Smelter Look-up'!$E:$E,0)))</f>
        <v/>
      </c>
      <c r="D477" s="278"/>
      <c r="E477" s="215" t="s">
        <v>15631</v>
      </c>
      <c r="F477" s="215" t="s">
        <v>15631</v>
      </c>
      <c r="G477" s="215" t="s">
        <v>15631</v>
      </c>
      <c r="H477" s="216" t="str">
        <f ca="1">IF(ISERROR($V477),"",OFFSET('Smelter Look-up'!$G$4,$V477-4,0))</f>
        <v/>
      </c>
      <c r="I477" s="217" t="s">
        <v>15631</v>
      </c>
      <c r="J477" s="217" t="s">
        <v>15631</v>
      </c>
      <c r="K477" s="268"/>
      <c r="L477" s="268"/>
      <c r="M477" s="268"/>
      <c r="N477" s="268"/>
      <c r="O477" s="268"/>
      <c r="P477" s="218"/>
      <c r="Q477" s="269"/>
      <c r="R477" s="215" t="str">
        <f ca="1">IF(ISERROR($V477),"",OFFSET('Smelter Look-up'!$C$4,$V477-4,0)&amp;"")</f>
        <v/>
      </c>
      <c r="S477" s="222" t="str">
        <f t="shared" ca="1" si="69"/>
        <v/>
      </c>
      <c r="T477" s="222" t="str">
        <f ca="1">IF(B477="","",IF(ISERROR(MATCH($J477,SorP!$B$1:$B$6230,0)),"",INDIRECT("'SorP'!$A$"&amp;MATCH($J477,SorP!$B$1:$B$6230,0))))</f>
        <v/>
      </c>
      <c r="U477" s="238"/>
      <c r="V477" s="270" t="e">
        <f>IF(C477="",NA(),MATCH($B477&amp;$C477,'Smelter Look-up'!$J:$J,0))</f>
        <v>#N/A</v>
      </c>
      <c r="W477" s="271"/>
      <c r="X477" s="271">
        <f t="shared" si="70"/>
        <v>0</v>
      </c>
      <c r="Y477" s="271"/>
      <c r="Z477" s="271"/>
      <c r="AB477" s="273" t="str">
        <f t="shared" si="71"/>
        <v/>
      </c>
    </row>
    <row r="478" spans="1:28" s="272" customFormat="1" ht="20.25">
      <c r="A478" s="214"/>
      <c r="B478" s="215" t="str">
        <f>IF(LEN(A478)=0,"",INDEX('Smelter Look-up'!$A:$A,MATCH($A478,'Smelter Look-up'!$E:$E,0)))</f>
        <v/>
      </c>
      <c r="C478" s="219" t="str">
        <f>IF(LEN(A478)=0,"",INDEX('Smelter Look-up'!$C:$C,MATCH($A478,'Smelter Look-up'!$E:$E,0)))</f>
        <v/>
      </c>
      <c r="D478" s="278"/>
      <c r="E478" s="215" t="s">
        <v>15631</v>
      </c>
      <c r="F478" s="215" t="s">
        <v>15631</v>
      </c>
      <c r="G478" s="215" t="s">
        <v>15631</v>
      </c>
      <c r="H478" s="216" t="str">
        <f ca="1">IF(ISERROR($V478),"",OFFSET('Smelter Look-up'!$G$4,$V478-4,0))</f>
        <v/>
      </c>
      <c r="I478" s="217" t="s">
        <v>15631</v>
      </c>
      <c r="J478" s="217" t="s">
        <v>15631</v>
      </c>
      <c r="K478" s="268"/>
      <c r="L478" s="268"/>
      <c r="M478" s="268"/>
      <c r="N478" s="268"/>
      <c r="O478" s="268"/>
      <c r="P478" s="218"/>
      <c r="Q478" s="269"/>
      <c r="R478" s="215" t="str">
        <f ca="1">IF(ISERROR($V478),"",OFFSET('Smelter Look-up'!$C$4,$V478-4,0)&amp;"")</f>
        <v/>
      </c>
      <c r="S478" s="222" t="str">
        <f t="shared" ca="1" si="69"/>
        <v/>
      </c>
      <c r="T478" s="222" t="str">
        <f ca="1">IF(B478="","",IF(ISERROR(MATCH($J478,SorP!$B$1:$B$6230,0)),"",INDIRECT("'SorP'!$A$"&amp;MATCH($J478,SorP!$B$1:$B$6230,0))))</f>
        <v/>
      </c>
      <c r="U478" s="238"/>
      <c r="V478" s="270" t="e">
        <f>IF(C478="",NA(),MATCH($B478&amp;$C478,'Smelter Look-up'!$J:$J,0))</f>
        <v>#N/A</v>
      </c>
      <c r="W478" s="271"/>
      <c r="X478" s="271">
        <f t="shared" si="70"/>
        <v>0</v>
      </c>
      <c r="Y478" s="271"/>
      <c r="Z478" s="271"/>
      <c r="AB478" s="273" t="str">
        <f t="shared" si="71"/>
        <v/>
      </c>
    </row>
    <row r="479" spans="1:28" s="272" customFormat="1" ht="20.25">
      <c r="A479" s="214"/>
      <c r="B479" s="215" t="str">
        <f>IF(LEN(A479)=0,"",INDEX('Smelter Look-up'!$A:$A,MATCH($A479,'Smelter Look-up'!$E:$E,0)))</f>
        <v/>
      </c>
      <c r="C479" s="219" t="str">
        <f>IF(LEN(A479)=0,"",INDEX('Smelter Look-up'!$C:$C,MATCH($A479,'Smelter Look-up'!$E:$E,0)))</f>
        <v/>
      </c>
      <c r="D479" s="278"/>
      <c r="E479" s="215" t="s">
        <v>15631</v>
      </c>
      <c r="F479" s="215" t="s">
        <v>15631</v>
      </c>
      <c r="G479" s="215" t="s">
        <v>15631</v>
      </c>
      <c r="H479" s="216" t="str">
        <f ca="1">IF(ISERROR($V479),"",OFFSET('Smelter Look-up'!$G$4,$V479-4,0))</f>
        <v/>
      </c>
      <c r="I479" s="217" t="s">
        <v>15631</v>
      </c>
      <c r="J479" s="217" t="s">
        <v>15631</v>
      </c>
      <c r="K479" s="268"/>
      <c r="L479" s="268"/>
      <c r="M479" s="268"/>
      <c r="N479" s="268"/>
      <c r="O479" s="268"/>
      <c r="P479" s="218"/>
      <c r="Q479" s="269"/>
      <c r="R479" s="215" t="str">
        <f ca="1">IF(ISERROR($V479),"",OFFSET('Smelter Look-up'!$C$4,$V479-4,0)&amp;"")</f>
        <v/>
      </c>
      <c r="S479" s="222" t="str">
        <f t="shared" ca="1" si="69"/>
        <v/>
      </c>
      <c r="T479" s="222" t="str">
        <f ca="1">IF(B479="","",IF(ISERROR(MATCH($J479,SorP!$B$1:$B$6230,0)),"",INDIRECT("'SorP'!$A$"&amp;MATCH($J479,SorP!$B$1:$B$6230,0))))</f>
        <v/>
      </c>
      <c r="U479" s="238"/>
      <c r="V479" s="270" t="e">
        <f>IF(C479="",NA(),MATCH($B479&amp;$C479,'Smelter Look-up'!$J:$J,0))</f>
        <v>#N/A</v>
      </c>
      <c r="W479" s="271"/>
      <c r="X479" s="271">
        <f t="shared" si="70"/>
        <v>0</v>
      </c>
      <c r="Y479" s="271"/>
      <c r="Z479" s="271"/>
      <c r="AB479" s="273" t="str">
        <f t="shared" si="71"/>
        <v/>
      </c>
    </row>
    <row r="480" spans="1:28" s="272" customFormat="1" ht="20.25">
      <c r="A480" s="214"/>
      <c r="B480" s="215" t="str">
        <f>IF(LEN(A480)=0,"",INDEX('Smelter Look-up'!$A:$A,MATCH($A480,'Smelter Look-up'!$E:$E,0)))</f>
        <v/>
      </c>
      <c r="C480" s="219" t="str">
        <f>IF(LEN(A480)=0,"",INDEX('Smelter Look-up'!$C:$C,MATCH($A480,'Smelter Look-up'!$E:$E,0)))</f>
        <v/>
      </c>
      <c r="D480" s="278"/>
      <c r="E480" s="215" t="s">
        <v>15631</v>
      </c>
      <c r="F480" s="215" t="s">
        <v>15631</v>
      </c>
      <c r="G480" s="215" t="s">
        <v>15631</v>
      </c>
      <c r="H480" s="216" t="str">
        <f ca="1">IF(ISERROR($V480),"",OFFSET('Smelter Look-up'!$G$4,$V480-4,0))</f>
        <v/>
      </c>
      <c r="I480" s="217" t="s">
        <v>15631</v>
      </c>
      <c r="J480" s="217" t="s">
        <v>15631</v>
      </c>
      <c r="K480" s="268"/>
      <c r="L480" s="268"/>
      <c r="M480" s="268"/>
      <c r="N480" s="268"/>
      <c r="O480" s="268"/>
      <c r="P480" s="218"/>
      <c r="Q480" s="269"/>
      <c r="R480" s="215" t="str">
        <f ca="1">IF(ISERROR($V480),"",OFFSET('Smelter Look-up'!$C$4,$V480-4,0)&amp;"")</f>
        <v/>
      </c>
      <c r="S480" s="222" t="str">
        <f t="shared" ca="1" si="69"/>
        <v/>
      </c>
      <c r="T480" s="222" t="str">
        <f ca="1">IF(B480="","",IF(ISERROR(MATCH($J480,SorP!$B$1:$B$6230,0)),"",INDIRECT("'SorP'!$A$"&amp;MATCH($J480,SorP!$B$1:$B$6230,0))))</f>
        <v/>
      </c>
      <c r="U480" s="238"/>
      <c r="V480" s="270" t="e">
        <f>IF(C480="",NA(),MATCH($B480&amp;$C480,'Smelter Look-up'!$J:$J,0))</f>
        <v>#N/A</v>
      </c>
      <c r="W480" s="271"/>
      <c r="X480" s="271">
        <f t="shared" si="70"/>
        <v>0</v>
      </c>
      <c r="Y480" s="271"/>
      <c r="Z480" s="271"/>
      <c r="AB480" s="273" t="str">
        <f t="shared" si="71"/>
        <v/>
      </c>
    </row>
    <row r="481" spans="1:28" s="272" customFormat="1" ht="20.25">
      <c r="A481" s="214"/>
      <c r="B481" s="215" t="str">
        <f>IF(LEN(A481)=0,"",INDEX('Smelter Look-up'!$A:$A,MATCH($A481,'Smelter Look-up'!$E:$E,0)))</f>
        <v/>
      </c>
      <c r="C481" s="219" t="str">
        <f>IF(LEN(A481)=0,"",INDEX('Smelter Look-up'!$C:$C,MATCH($A481,'Smelter Look-up'!$E:$E,0)))</f>
        <v/>
      </c>
      <c r="D481" s="278"/>
      <c r="E481" s="215" t="s">
        <v>15631</v>
      </c>
      <c r="F481" s="215" t="s">
        <v>15631</v>
      </c>
      <c r="G481" s="215" t="s">
        <v>15631</v>
      </c>
      <c r="H481" s="216" t="str">
        <f ca="1">IF(ISERROR($V481),"",OFFSET('Smelter Look-up'!$G$4,$V481-4,0))</f>
        <v/>
      </c>
      <c r="I481" s="217" t="s">
        <v>15631</v>
      </c>
      <c r="J481" s="217" t="s">
        <v>15631</v>
      </c>
      <c r="K481" s="268"/>
      <c r="L481" s="268"/>
      <c r="M481" s="268"/>
      <c r="N481" s="268"/>
      <c r="O481" s="268"/>
      <c r="P481" s="218"/>
      <c r="Q481" s="269"/>
      <c r="R481" s="215" t="str">
        <f ca="1">IF(ISERROR($V481),"",OFFSET('Smelter Look-up'!$C$4,$V481-4,0)&amp;"")</f>
        <v/>
      </c>
      <c r="S481" s="222" t="str">
        <f t="shared" ca="1" si="69"/>
        <v/>
      </c>
      <c r="T481" s="222" t="str">
        <f ca="1">IF(B481="","",IF(ISERROR(MATCH($J481,SorP!$B$1:$B$6230,0)),"",INDIRECT("'SorP'!$A$"&amp;MATCH($J481,SorP!$B$1:$B$6230,0))))</f>
        <v/>
      </c>
      <c r="U481" s="238"/>
      <c r="V481" s="270" t="e">
        <f>IF(C481="",NA(),MATCH($B481&amp;$C481,'Smelter Look-up'!$J:$J,0))</f>
        <v>#N/A</v>
      </c>
      <c r="W481" s="271"/>
      <c r="X481" s="271">
        <f t="shared" si="70"/>
        <v>0</v>
      </c>
      <c r="Y481" s="271"/>
      <c r="Z481" s="271"/>
      <c r="AB481" s="273" t="str">
        <f t="shared" si="71"/>
        <v/>
      </c>
    </row>
    <row r="482" spans="1:28" s="272" customFormat="1" ht="20.25">
      <c r="A482" s="214"/>
      <c r="B482" s="215" t="str">
        <f>IF(LEN(A482)=0,"",INDEX('Smelter Look-up'!$A:$A,MATCH($A482,'Smelter Look-up'!$E:$E,0)))</f>
        <v/>
      </c>
      <c r="C482" s="219" t="str">
        <f>IF(LEN(A482)=0,"",INDEX('Smelter Look-up'!$C:$C,MATCH($A482,'Smelter Look-up'!$E:$E,0)))</f>
        <v/>
      </c>
      <c r="D482" s="278"/>
      <c r="E482" s="215" t="s">
        <v>15631</v>
      </c>
      <c r="F482" s="215" t="s">
        <v>15631</v>
      </c>
      <c r="G482" s="215" t="s">
        <v>15631</v>
      </c>
      <c r="H482" s="216" t="str">
        <f ca="1">IF(ISERROR($V482),"",OFFSET('Smelter Look-up'!$G$4,$V482-4,0))</f>
        <v/>
      </c>
      <c r="I482" s="217" t="s">
        <v>15631</v>
      </c>
      <c r="J482" s="217" t="s">
        <v>15631</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si="70"/>
        <v>0</v>
      </c>
      <c r="Y482" s="271"/>
      <c r="Z482" s="271"/>
      <c r="AB482" s="273" t="str">
        <f t="shared" si="71"/>
        <v/>
      </c>
    </row>
    <row r="483" spans="1:28" s="272" customFormat="1" ht="20.25">
      <c r="A483" s="214"/>
      <c r="B483" s="215" t="str">
        <f>IF(LEN(A483)=0,"",INDEX('Smelter Look-up'!$A:$A,MATCH($A483,'Smelter Look-up'!$E:$E,0)))</f>
        <v/>
      </c>
      <c r="C483" s="219" t="str">
        <f>IF(LEN(A483)=0,"",INDEX('Smelter Look-up'!$C:$C,MATCH($A483,'Smelter Look-up'!$E:$E,0)))</f>
        <v/>
      </c>
      <c r="D483" s="278"/>
      <c r="E483" s="215" t="s">
        <v>15631</v>
      </c>
      <c r="F483" s="215" t="s">
        <v>15631</v>
      </c>
      <c r="G483" s="215" t="s">
        <v>15631</v>
      </c>
      <c r="H483" s="216" t="str">
        <f ca="1">IF(ISERROR($V483),"",OFFSET('Smelter Look-up'!$G$4,$V483-4,0))</f>
        <v/>
      </c>
      <c r="I483" s="217" t="s">
        <v>15631</v>
      </c>
      <c r="J483" s="217" t="s">
        <v>15631</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si="70"/>
        <v>0</v>
      </c>
      <c r="Y483" s="271"/>
      <c r="Z483" s="271"/>
      <c r="AB483" s="273" t="str">
        <f t="shared" si="71"/>
        <v/>
      </c>
    </row>
    <row r="484" spans="1:28" s="272" customFormat="1" ht="20.25">
      <c r="A484" s="214"/>
      <c r="B484" s="215" t="str">
        <f>IF(LEN(A484)=0,"",INDEX('Smelter Look-up'!$A:$A,MATCH($A484,'Smelter Look-up'!$E:$E,0)))</f>
        <v/>
      </c>
      <c r="C484" s="219" t="str">
        <f>IF(LEN(A484)=0,"",INDEX('Smelter Look-up'!$C:$C,MATCH($A484,'Smelter Look-up'!$E:$E,0)))</f>
        <v/>
      </c>
      <c r="D484" s="278"/>
      <c r="E484" s="215" t="s">
        <v>15631</v>
      </c>
      <c r="F484" s="215" t="s">
        <v>15631</v>
      </c>
      <c r="G484" s="215" t="s">
        <v>15631</v>
      </c>
      <c r="H484" s="216" t="str">
        <f ca="1">IF(ISERROR($V484),"",OFFSET('Smelter Look-up'!$G$4,$V484-4,0))</f>
        <v/>
      </c>
      <c r="I484" s="217" t="s">
        <v>15631</v>
      </c>
      <c r="J484" s="217" t="s">
        <v>15631</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si="70"/>
        <v>0</v>
      </c>
      <c r="Y484" s="271"/>
      <c r="Z484" s="271"/>
      <c r="AB484" s="273" t="str">
        <f t="shared" si="71"/>
        <v/>
      </c>
    </row>
    <row r="485" spans="1:28" s="272" customFormat="1" ht="20.25">
      <c r="A485" s="214"/>
      <c r="B485" s="215" t="str">
        <f>IF(LEN(A485)=0,"",INDEX('Smelter Look-up'!$A:$A,MATCH($A485,'Smelter Look-up'!$E:$E,0)))</f>
        <v/>
      </c>
      <c r="C485" s="219" t="str">
        <f>IF(LEN(A485)=0,"",INDEX('Smelter Look-up'!$C:$C,MATCH($A485,'Smelter Look-up'!$E:$E,0)))</f>
        <v/>
      </c>
      <c r="D485" s="278"/>
      <c r="E485" s="215" t="s">
        <v>15631</v>
      </c>
      <c r="F485" s="215" t="s">
        <v>15631</v>
      </c>
      <c r="G485" s="215" t="s">
        <v>15631</v>
      </c>
      <c r="H485" s="216" t="str">
        <f ca="1">IF(ISERROR($V485),"",OFFSET('Smelter Look-up'!$G$4,$V485-4,0))</f>
        <v/>
      </c>
      <c r="I485" s="217" t="s">
        <v>15631</v>
      </c>
      <c r="J485" s="217" t="s">
        <v>15631</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
        <v>15631</v>
      </c>
      <c r="F486" s="215" t="s">
        <v>15631</v>
      </c>
      <c r="G486" s="215" t="s">
        <v>15631</v>
      </c>
      <c r="H486" s="216" t="str">
        <f ca="1">IF(ISERROR($V486),"",OFFSET('Smelter Look-up'!$G$4,$V486-4,0))</f>
        <v/>
      </c>
      <c r="I486" s="217" t="s">
        <v>15631</v>
      </c>
      <c r="J486" s="217" t="s">
        <v>15631</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
        <v>15631</v>
      </c>
      <c r="F487" s="215" t="s">
        <v>15631</v>
      </c>
      <c r="G487" s="215" t="s">
        <v>15631</v>
      </c>
      <c r="H487" s="216" t="str">
        <f ca="1">IF(ISERROR($V487),"",OFFSET('Smelter Look-up'!$G$4,$V487-4,0))</f>
        <v/>
      </c>
      <c r="I487" s="217" t="s">
        <v>15631</v>
      </c>
      <c r="J487" s="217" t="s">
        <v>15631</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
        <v>15631</v>
      </c>
      <c r="F488" s="215" t="s">
        <v>15631</v>
      </c>
      <c r="G488" s="215" t="s">
        <v>15631</v>
      </c>
      <c r="H488" s="216" t="str">
        <f ca="1">IF(ISERROR($V488),"",OFFSET('Smelter Look-up'!$G$4,$V488-4,0))</f>
        <v/>
      </c>
      <c r="I488" s="217" t="s">
        <v>15631</v>
      </c>
      <c r="J488" s="217" t="s">
        <v>15631</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
        <v>15631</v>
      </c>
      <c r="F489" s="215" t="s">
        <v>15631</v>
      </c>
      <c r="G489" s="215" t="s">
        <v>15631</v>
      </c>
      <c r="H489" s="216" t="str">
        <f ca="1">IF(ISERROR($V489),"",OFFSET('Smelter Look-up'!$G$4,$V489-4,0))</f>
        <v/>
      </c>
      <c r="I489" s="217" t="s">
        <v>15631</v>
      </c>
      <c r="J489" s="217" t="s">
        <v>15631</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
        <v>15631</v>
      </c>
      <c r="F490" s="215" t="s">
        <v>15631</v>
      </c>
      <c r="G490" s="215" t="s">
        <v>15631</v>
      </c>
      <c r="H490" s="216" t="str">
        <f ca="1">IF(ISERROR($V490),"",OFFSET('Smelter Look-up'!$G$4,$V490-4,0))</f>
        <v/>
      </c>
      <c r="I490" s="217" t="s">
        <v>15631</v>
      </c>
      <c r="J490" s="217" t="s">
        <v>15631</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
        <v>15631</v>
      </c>
      <c r="F491" s="215" t="s">
        <v>15631</v>
      </c>
      <c r="G491" s="215" t="s">
        <v>15631</v>
      </c>
      <c r="H491" s="216" t="str">
        <f ca="1">IF(ISERROR($V491),"",OFFSET('Smelter Look-up'!$G$4,$V491-4,0))</f>
        <v/>
      </c>
      <c r="I491" s="217" t="s">
        <v>15631</v>
      </c>
      <c r="J491" s="217" t="s">
        <v>15631</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
        <v>15631</v>
      </c>
      <c r="F492" s="215" t="s">
        <v>15631</v>
      </c>
      <c r="G492" s="215" t="s">
        <v>15631</v>
      </c>
      <c r="H492" s="216" t="str">
        <f ca="1">IF(ISERROR($V492),"",OFFSET('Smelter Look-up'!$G$4,$V492-4,0))</f>
        <v/>
      </c>
      <c r="I492" s="217" t="s">
        <v>15631</v>
      </c>
      <c r="J492" s="217" t="s">
        <v>15631</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
        <v>15631</v>
      </c>
      <c r="F493" s="215" t="s">
        <v>15631</v>
      </c>
      <c r="G493" s="215" t="s">
        <v>15631</v>
      </c>
      <c r="H493" s="216" t="str">
        <f ca="1">IF(ISERROR($V493),"",OFFSET('Smelter Look-up'!$G$4,$V493-4,0))</f>
        <v/>
      </c>
      <c r="I493" s="217" t="s">
        <v>15631</v>
      </c>
      <c r="J493" s="217" t="s">
        <v>15631</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
        <v>15631</v>
      </c>
      <c r="F494" s="215" t="s">
        <v>15631</v>
      </c>
      <c r="G494" s="215" t="s">
        <v>15631</v>
      </c>
      <c r="H494" s="216" t="str">
        <f ca="1">IF(ISERROR($V494),"",OFFSET('Smelter Look-up'!$G$4,$V494-4,0))</f>
        <v/>
      </c>
      <c r="I494" s="217" t="s">
        <v>15631</v>
      </c>
      <c r="J494" s="217" t="s">
        <v>15631</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
        <v>15631</v>
      </c>
      <c r="F495" s="215" t="s">
        <v>15631</v>
      </c>
      <c r="G495" s="215" t="s">
        <v>15631</v>
      </c>
      <c r="H495" s="216" t="str">
        <f ca="1">IF(ISERROR($V495),"",OFFSET('Smelter Look-up'!$G$4,$V495-4,0))</f>
        <v/>
      </c>
      <c r="I495" s="217" t="s">
        <v>15631</v>
      </c>
      <c r="J495" s="217" t="s">
        <v>15631</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
        <v>15631</v>
      </c>
      <c r="F496" s="215" t="s">
        <v>15631</v>
      </c>
      <c r="G496" s="215" t="s">
        <v>15631</v>
      </c>
      <c r="H496" s="216" t="str">
        <f ca="1">IF(ISERROR($V496),"",OFFSET('Smelter Look-up'!$G$4,$V496-4,0))</f>
        <v/>
      </c>
      <c r="I496" s="217" t="s">
        <v>15631</v>
      </c>
      <c r="J496" s="217" t="s">
        <v>15631</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
        <v>15631</v>
      </c>
      <c r="F497" s="215" t="s">
        <v>15631</v>
      </c>
      <c r="G497" s="215" t="s">
        <v>15631</v>
      </c>
      <c r="H497" s="216" t="str">
        <f ca="1">IF(ISERROR($V497),"",OFFSET('Smelter Look-up'!$G$4,$V497-4,0))</f>
        <v/>
      </c>
      <c r="I497" s="217" t="s">
        <v>15631</v>
      </c>
      <c r="J497" s="217" t="s">
        <v>15631</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
        <v>15631</v>
      </c>
      <c r="F498" s="215" t="s">
        <v>15631</v>
      </c>
      <c r="G498" s="215" t="s">
        <v>15631</v>
      </c>
      <c r="H498" s="216" t="str">
        <f ca="1">IF(ISERROR($V498),"",OFFSET('Smelter Look-up'!$G$4,$V498-4,0))</f>
        <v/>
      </c>
      <c r="I498" s="217" t="s">
        <v>15631</v>
      </c>
      <c r="J498" s="217" t="s">
        <v>15631</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
        <v>15631</v>
      </c>
      <c r="F499" s="215" t="s">
        <v>15631</v>
      </c>
      <c r="G499" s="215" t="s">
        <v>15631</v>
      </c>
      <c r="H499" s="216" t="str">
        <f ca="1">IF(ISERROR($V499),"",OFFSET('Smelter Look-up'!$G$4,$V499-4,0))</f>
        <v/>
      </c>
      <c r="I499" s="217" t="s">
        <v>15631</v>
      </c>
      <c r="J499" s="217" t="s">
        <v>15631</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
        <v>15631</v>
      </c>
      <c r="F500" s="215" t="s">
        <v>15631</v>
      </c>
      <c r="G500" s="215" t="s">
        <v>15631</v>
      </c>
      <c r="H500" s="216" t="str">
        <f ca="1">IF(ISERROR($V500),"",OFFSET('Smelter Look-up'!$G$4,$V500-4,0))</f>
        <v/>
      </c>
      <c r="I500" s="217" t="s">
        <v>15631</v>
      </c>
      <c r="J500" s="217" t="s">
        <v>15631</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
        <v>15631</v>
      </c>
      <c r="F501" s="215" t="s">
        <v>15631</v>
      </c>
      <c r="G501" s="215" t="s">
        <v>15631</v>
      </c>
      <c r="H501" s="216" t="str">
        <f ca="1">IF(ISERROR($V501),"",OFFSET('Smelter Look-up'!$G$4,$V501-4,0))</f>
        <v/>
      </c>
      <c r="I501" s="217" t="s">
        <v>15631</v>
      </c>
      <c r="J501" s="217" t="s">
        <v>15631</v>
      </c>
      <c r="K501" s="268"/>
      <c r="L501" s="268"/>
      <c r="M501" s="268"/>
      <c r="N501" s="268"/>
      <c r="O501" s="268"/>
      <c r="P501" s="218"/>
      <c r="Q501" s="269"/>
      <c r="R501" s="215" t="str">
        <f ca="1">IF(ISERROR($V501),"",OFFSET('Smelter Look-up'!$C$4,$V501-4,0)&amp;"")</f>
        <v/>
      </c>
      <c r="S501" s="222" t="str">
        <f t="shared" ref="S501" ca="1" si="72">IF(B501="","",IF(ISERROR(MATCH($E501,CL,0)),"Unknown",INDIRECT("'C'!$A$"&amp;MATCH($E501,CL,0)+1)))</f>
        <v/>
      </c>
      <c r="T501" s="222" t="str">
        <f ca="1">IF(B501="","",IF(ISERROR(MATCH($J501,SorP!$B$1:$B$6230,0)),"",INDIRECT("'SorP'!$A$"&amp;MATCH($J501,SorP!$B$1:$B$6230,0))))</f>
        <v/>
      </c>
      <c r="U501" s="238"/>
      <c r="V501" s="270" t="e">
        <f>IF(C501="",NA(),MATCH($B501&amp;$C501,'Smelter Look-up'!$J:$J,0))</f>
        <v>#N/A</v>
      </c>
      <c r="W501" s="271"/>
      <c r="X501" s="271">
        <f t="shared" ref="X501" si="73">IF(AND(C501="Smelter not listed",OR(LEN(D501)=0,LEN(E501)=0)),1,0)</f>
        <v>0</v>
      </c>
      <c r="Y501" s="271"/>
      <c r="Z501" s="271"/>
      <c r="AB501" s="273" t="str">
        <f t="shared" ref="AB501" si="74">B501&amp;C501</f>
        <v/>
      </c>
    </row>
    <row r="502" spans="1:28" s="272" customFormat="1" ht="20.25">
      <c r="A502" s="214"/>
      <c r="B502" s="215" t="str">
        <f>IF(LEN(A502)=0,"",INDEX('Smelter Look-up'!$A:$A,MATCH($A502,'Smelter Look-up'!$E:$E,0)))</f>
        <v/>
      </c>
      <c r="C502" s="219" t="str">
        <f>IF(LEN(A502)=0,"",INDEX('Smelter Look-up'!$C:$C,MATCH($A502,'Smelter Look-up'!$E:$E,0)))</f>
        <v/>
      </c>
      <c r="D502" s="278"/>
      <c r="E502" s="215" t="s">
        <v>15631</v>
      </c>
      <c r="F502" s="215" t="s">
        <v>15631</v>
      </c>
      <c r="G502" s="215" t="s">
        <v>15631</v>
      </c>
      <c r="H502" s="216" t="str">
        <f ca="1">IF(ISERROR($V502),"",OFFSET('Smelter Look-up'!$G$4,$V502-4,0))</f>
        <v/>
      </c>
      <c r="I502" s="217" t="s">
        <v>15631</v>
      </c>
      <c r="J502" s="217" t="s">
        <v>15631</v>
      </c>
      <c r="K502" s="268"/>
      <c r="L502" s="268"/>
      <c r="M502" s="268"/>
      <c r="N502" s="268"/>
      <c r="O502" s="268"/>
      <c r="P502" s="218"/>
      <c r="Q502" s="269"/>
      <c r="R502" s="215" t="str">
        <f ca="1">IF(ISERROR($V502),"",OFFSET('Smelter Look-up'!$C$4,$V502-4,0)&amp;"")</f>
        <v/>
      </c>
      <c r="S502" s="222" t="str">
        <f t="shared" ref="S502:S533" ca="1" si="75">IF(B502="","",IF(ISERROR(MATCH($E502,CL,0)),"Unknown",INDIRECT("'C'!$A$"&amp;MATCH($E502,CL,0)+1)))</f>
        <v/>
      </c>
      <c r="T502" s="222" t="str">
        <f ca="1">IF(B502="","",IF(ISERROR(MATCH($J502,SorP!$B$1:$B$6230,0)),"",INDIRECT("'SorP'!$A$"&amp;MATCH($J502,SorP!$B$1:$B$6230,0))))</f>
        <v/>
      </c>
      <c r="U502" s="238"/>
      <c r="V502" s="270" t="e">
        <f>IF(C502="",NA(),MATCH($B502&amp;$C502,'Smelter Look-up'!$J:$J,0))</f>
        <v>#N/A</v>
      </c>
      <c r="W502" s="271"/>
      <c r="X502" s="271">
        <f t="shared" ref="X502:X533" si="76">IF(AND(C502="Smelter not listed",OR(LEN(D502)=0,LEN(E502)=0)),1,0)</f>
        <v>0</v>
      </c>
      <c r="Y502" s="271"/>
      <c r="Z502" s="271"/>
      <c r="AB502" s="273" t="str">
        <f t="shared" ref="AB502:AB533" si="77">B502&amp;C502</f>
        <v/>
      </c>
    </row>
    <row r="503" spans="1:28" s="272" customFormat="1" ht="20.25">
      <c r="A503" s="214"/>
      <c r="B503" s="215" t="str">
        <f>IF(LEN(A503)=0,"",INDEX('Smelter Look-up'!$A:$A,MATCH($A503,'Smelter Look-up'!$E:$E,0)))</f>
        <v/>
      </c>
      <c r="C503" s="219" t="str">
        <f>IF(LEN(A503)=0,"",INDEX('Smelter Look-up'!$C:$C,MATCH($A503,'Smelter Look-up'!$E:$E,0)))</f>
        <v/>
      </c>
      <c r="D503" s="278"/>
      <c r="E503" s="215" t="s">
        <v>15631</v>
      </c>
      <c r="F503" s="215" t="s">
        <v>15631</v>
      </c>
      <c r="G503" s="215" t="s">
        <v>15631</v>
      </c>
      <c r="H503" s="216" t="str">
        <f ca="1">IF(ISERROR($V503),"",OFFSET('Smelter Look-up'!$G$4,$V503-4,0))</f>
        <v/>
      </c>
      <c r="I503" s="217" t="s">
        <v>15631</v>
      </c>
      <c r="J503" s="217" t="s">
        <v>15631</v>
      </c>
      <c r="K503" s="268"/>
      <c r="L503" s="268"/>
      <c r="M503" s="268"/>
      <c r="N503" s="268"/>
      <c r="O503" s="268"/>
      <c r="P503" s="218"/>
      <c r="Q503" s="269"/>
      <c r="R503" s="215" t="str">
        <f ca="1">IF(ISERROR($V503),"",OFFSET('Smelter Look-up'!$C$4,$V503-4,0)&amp;"")</f>
        <v/>
      </c>
      <c r="S503" s="222" t="str">
        <f t="shared" ca="1" si="75"/>
        <v/>
      </c>
      <c r="T503" s="222" t="str">
        <f ca="1">IF(B503="","",IF(ISERROR(MATCH($J503,SorP!$B$1:$B$6230,0)),"",INDIRECT("'SorP'!$A$"&amp;MATCH($J503,SorP!$B$1:$B$6230,0))))</f>
        <v/>
      </c>
      <c r="U503" s="238"/>
      <c r="V503" s="270" t="e">
        <f>IF(C503="",NA(),MATCH($B503&amp;$C503,'Smelter Look-up'!$J:$J,0))</f>
        <v>#N/A</v>
      </c>
      <c r="W503" s="271"/>
      <c r="X503" s="271">
        <f t="shared" si="76"/>
        <v>0</v>
      </c>
      <c r="Y503" s="271"/>
      <c r="Z503" s="271"/>
      <c r="AB503" s="273" t="str">
        <f t="shared" si="77"/>
        <v/>
      </c>
    </row>
    <row r="504" spans="1:28" s="272" customFormat="1" ht="20.25">
      <c r="A504" s="214"/>
      <c r="B504" s="215" t="str">
        <f>IF(LEN(A504)=0,"",INDEX('Smelter Look-up'!$A:$A,MATCH($A504,'Smelter Look-up'!$E:$E,0)))</f>
        <v/>
      </c>
      <c r="C504" s="219" t="str">
        <f>IF(LEN(A504)=0,"",INDEX('Smelter Look-up'!$C:$C,MATCH($A504,'Smelter Look-up'!$E:$E,0)))</f>
        <v/>
      </c>
      <c r="D504" s="278"/>
      <c r="E504" s="215" t="s">
        <v>15631</v>
      </c>
      <c r="F504" s="215" t="s">
        <v>15631</v>
      </c>
      <c r="G504" s="215" t="s">
        <v>15631</v>
      </c>
      <c r="H504" s="216" t="str">
        <f ca="1">IF(ISERROR($V504),"",OFFSET('Smelter Look-up'!$G$4,$V504-4,0))</f>
        <v/>
      </c>
      <c r="I504" s="217" t="s">
        <v>15631</v>
      </c>
      <c r="J504" s="217" t="s">
        <v>15631</v>
      </c>
      <c r="K504" s="268"/>
      <c r="L504" s="268"/>
      <c r="M504" s="268"/>
      <c r="N504" s="268"/>
      <c r="O504" s="268"/>
      <c r="P504" s="218"/>
      <c r="Q504" s="269"/>
      <c r="R504" s="215" t="str">
        <f ca="1">IF(ISERROR($V504),"",OFFSET('Smelter Look-up'!$C$4,$V504-4,0)&amp;"")</f>
        <v/>
      </c>
      <c r="S504" s="222" t="str">
        <f t="shared" ca="1" si="75"/>
        <v/>
      </c>
      <c r="T504" s="222" t="str">
        <f ca="1">IF(B504="","",IF(ISERROR(MATCH($J504,SorP!$B$1:$B$6230,0)),"",INDIRECT("'SorP'!$A$"&amp;MATCH($J504,SorP!$B$1:$B$6230,0))))</f>
        <v/>
      </c>
      <c r="U504" s="238"/>
      <c r="V504" s="270" t="e">
        <f>IF(C504="",NA(),MATCH($B504&amp;$C504,'Smelter Look-up'!$J:$J,0))</f>
        <v>#N/A</v>
      </c>
      <c r="W504" s="271"/>
      <c r="X504" s="271">
        <f t="shared" si="76"/>
        <v>0</v>
      </c>
      <c r="Y504" s="271"/>
      <c r="Z504" s="271"/>
      <c r="AB504" s="273" t="str">
        <f t="shared" si="77"/>
        <v/>
      </c>
    </row>
    <row r="505" spans="1:28" s="272" customFormat="1" ht="20.25">
      <c r="A505" s="214"/>
      <c r="B505" s="215" t="str">
        <f>IF(LEN(A505)=0,"",INDEX('Smelter Look-up'!$A:$A,MATCH($A505,'Smelter Look-up'!$E:$E,0)))</f>
        <v/>
      </c>
      <c r="C505" s="219" t="str">
        <f>IF(LEN(A505)=0,"",INDEX('Smelter Look-up'!$C:$C,MATCH($A505,'Smelter Look-up'!$E:$E,0)))</f>
        <v/>
      </c>
      <c r="D505" s="278"/>
      <c r="E505" s="215" t="s">
        <v>15631</v>
      </c>
      <c r="F505" s="215" t="s">
        <v>15631</v>
      </c>
      <c r="G505" s="215" t="s">
        <v>15631</v>
      </c>
      <c r="H505" s="216" t="str">
        <f ca="1">IF(ISERROR($V505),"",OFFSET('Smelter Look-up'!$G$4,$V505-4,0))</f>
        <v/>
      </c>
      <c r="I505" s="217" t="s">
        <v>15631</v>
      </c>
      <c r="J505" s="217" t="s">
        <v>15631</v>
      </c>
      <c r="K505" s="268"/>
      <c r="L505" s="268"/>
      <c r="M505" s="268"/>
      <c r="N505" s="268"/>
      <c r="O505" s="268"/>
      <c r="P505" s="218"/>
      <c r="Q505" s="269"/>
      <c r="R505" s="215" t="str">
        <f ca="1">IF(ISERROR($V505),"",OFFSET('Smelter Look-up'!$C$4,$V505-4,0)&amp;"")</f>
        <v/>
      </c>
      <c r="S505" s="222" t="str">
        <f t="shared" ca="1" si="75"/>
        <v/>
      </c>
      <c r="T505" s="222" t="str">
        <f ca="1">IF(B505="","",IF(ISERROR(MATCH($J505,SorP!$B$1:$B$6230,0)),"",INDIRECT("'SorP'!$A$"&amp;MATCH($J505,SorP!$B$1:$B$6230,0))))</f>
        <v/>
      </c>
      <c r="U505" s="238"/>
      <c r="V505" s="270" t="e">
        <f>IF(C505="",NA(),MATCH($B505&amp;$C505,'Smelter Look-up'!$J:$J,0))</f>
        <v>#N/A</v>
      </c>
      <c r="W505" s="271"/>
      <c r="X505" s="271">
        <f t="shared" si="76"/>
        <v>0</v>
      </c>
      <c r="Y505" s="271"/>
      <c r="Z505" s="271"/>
      <c r="AB505" s="273" t="str">
        <f t="shared" si="77"/>
        <v/>
      </c>
    </row>
    <row r="506" spans="1:28" s="272" customFormat="1" ht="20.25">
      <c r="A506" s="214"/>
      <c r="B506" s="215" t="str">
        <f>IF(LEN(A506)=0,"",INDEX('Smelter Look-up'!$A:$A,MATCH($A506,'Smelter Look-up'!$E:$E,0)))</f>
        <v/>
      </c>
      <c r="C506" s="219" t="str">
        <f>IF(LEN(A506)=0,"",INDEX('Smelter Look-up'!$C:$C,MATCH($A506,'Smelter Look-up'!$E:$E,0)))</f>
        <v/>
      </c>
      <c r="D506" s="278"/>
      <c r="E506" s="215" t="s">
        <v>15631</v>
      </c>
      <c r="F506" s="215" t="s">
        <v>15631</v>
      </c>
      <c r="G506" s="215" t="s">
        <v>15631</v>
      </c>
      <c r="H506" s="216" t="str">
        <f ca="1">IF(ISERROR($V506),"",OFFSET('Smelter Look-up'!$G$4,$V506-4,0))</f>
        <v/>
      </c>
      <c r="I506" s="217" t="s">
        <v>15631</v>
      </c>
      <c r="J506" s="217" t="s">
        <v>15631</v>
      </c>
      <c r="K506" s="268"/>
      <c r="L506" s="268"/>
      <c r="M506" s="268"/>
      <c r="N506" s="268"/>
      <c r="O506" s="268"/>
      <c r="P506" s="218"/>
      <c r="Q506" s="269"/>
      <c r="R506" s="215" t="str">
        <f ca="1">IF(ISERROR($V506),"",OFFSET('Smelter Look-up'!$C$4,$V506-4,0)&amp;"")</f>
        <v/>
      </c>
      <c r="S506" s="222" t="str">
        <f t="shared" ca="1" si="75"/>
        <v/>
      </c>
      <c r="T506" s="222" t="str">
        <f ca="1">IF(B506="","",IF(ISERROR(MATCH($J506,SorP!$B$1:$B$6230,0)),"",INDIRECT("'SorP'!$A$"&amp;MATCH($J506,SorP!$B$1:$B$6230,0))))</f>
        <v/>
      </c>
      <c r="U506" s="238"/>
      <c r="V506" s="270" t="e">
        <f>IF(C506="",NA(),MATCH($B506&amp;$C506,'Smelter Look-up'!$J:$J,0))</f>
        <v>#N/A</v>
      </c>
      <c r="W506" s="271"/>
      <c r="X506" s="271">
        <f t="shared" si="76"/>
        <v>0</v>
      </c>
      <c r="Y506" s="271"/>
      <c r="Z506" s="271"/>
      <c r="AB506" s="273" t="str">
        <f t="shared" si="77"/>
        <v/>
      </c>
    </row>
    <row r="507" spans="1:28" s="272" customFormat="1" ht="20.25">
      <c r="A507" s="214"/>
      <c r="B507" s="215" t="str">
        <f>IF(LEN(A507)=0,"",INDEX('Smelter Look-up'!$A:$A,MATCH($A507,'Smelter Look-up'!$E:$E,0)))</f>
        <v/>
      </c>
      <c r="C507" s="219" t="str">
        <f>IF(LEN(A507)=0,"",INDEX('Smelter Look-up'!$C:$C,MATCH($A507,'Smelter Look-up'!$E:$E,0)))</f>
        <v/>
      </c>
      <c r="D507" s="278"/>
      <c r="E507" s="215" t="s">
        <v>15631</v>
      </c>
      <c r="F507" s="215" t="s">
        <v>15631</v>
      </c>
      <c r="G507" s="215" t="s">
        <v>15631</v>
      </c>
      <c r="H507" s="216" t="str">
        <f ca="1">IF(ISERROR($V507),"",OFFSET('Smelter Look-up'!$G$4,$V507-4,0))</f>
        <v/>
      </c>
      <c r="I507" s="217" t="s">
        <v>15631</v>
      </c>
      <c r="J507" s="217" t="s">
        <v>15631</v>
      </c>
      <c r="K507" s="268"/>
      <c r="L507" s="268"/>
      <c r="M507" s="268"/>
      <c r="N507" s="268"/>
      <c r="O507" s="268"/>
      <c r="P507" s="218"/>
      <c r="Q507" s="269"/>
      <c r="R507" s="215" t="str">
        <f ca="1">IF(ISERROR($V507),"",OFFSET('Smelter Look-up'!$C$4,$V507-4,0)&amp;"")</f>
        <v/>
      </c>
      <c r="S507" s="222" t="str">
        <f t="shared" ca="1" si="75"/>
        <v/>
      </c>
      <c r="T507" s="222" t="str">
        <f ca="1">IF(B507="","",IF(ISERROR(MATCH($J507,SorP!$B$1:$B$6230,0)),"",INDIRECT("'SorP'!$A$"&amp;MATCH($J507,SorP!$B$1:$B$6230,0))))</f>
        <v/>
      </c>
      <c r="U507" s="238"/>
      <c r="V507" s="270" t="e">
        <f>IF(C507="",NA(),MATCH($B507&amp;$C507,'Smelter Look-up'!$J:$J,0))</f>
        <v>#N/A</v>
      </c>
      <c r="W507" s="271"/>
      <c r="X507" s="271">
        <f t="shared" si="76"/>
        <v>0</v>
      </c>
      <c r="Y507" s="271"/>
      <c r="Z507" s="271"/>
      <c r="AB507" s="273" t="str">
        <f t="shared" si="77"/>
        <v/>
      </c>
    </row>
    <row r="508" spans="1:28" s="272" customFormat="1" ht="20.25">
      <c r="A508" s="214"/>
      <c r="B508" s="215" t="str">
        <f>IF(LEN(A508)=0,"",INDEX('Smelter Look-up'!$A:$A,MATCH($A508,'Smelter Look-up'!$E:$E,0)))</f>
        <v/>
      </c>
      <c r="C508" s="219" t="str">
        <f>IF(LEN(A508)=0,"",INDEX('Smelter Look-up'!$C:$C,MATCH($A508,'Smelter Look-up'!$E:$E,0)))</f>
        <v/>
      </c>
      <c r="D508" s="278"/>
      <c r="E508" s="215" t="s">
        <v>15631</v>
      </c>
      <c r="F508" s="215" t="s">
        <v>15631</v>
      </c>
      <c r="G508" s="215" t="s">
        <v>15631</v>
      </c>
      <c r="H508" s="216" t="str">
        <f ca="1">IF(ISERROR($V508),"",OFFSET('Smelter Look-up'!$G$4,$V508-4,0))</f>
        <v/>
      </c>
      <c r="I508" s="217" t="s">
        <v>15631</v>
      </c>
      <c r="J508" s="217" t="s">
        <v>15631</v>
      </c>
      <c r="K508" s="268"/>
      <c r="L508" s="268"/>
      <c r="M508" s="268"/>
      <c r="N508" s="268"/>
      <c r="O508" s="268"/>
      <c r="P508" s="218"/>
      <c r="Q508" s="269"/>
      <c r="R508" s="215" t="str">
        <f ca="1">IF(ISERROR($V508),"",OFFSET('Smelter Look-up'!$C$4,$V508-4,0)&amp;"")</f>
        <v/>
      </c>
      <c r="S508" s="222" t="str">
        <f t="shared" ca="1" si="75"/>
        <v/>
      </c>
      <c r="T508" s="222" t="str">
        <f ca="1">IF(B508="","",IF(ISERROR(MATCH($J508,SorP!$B$1:$B$6230,0)),"",INDIRECT("'SorP'!$A$"&amp;MATCH($J508,SorP!$B$1:$B$6230,0))))</f>
        <v/>
      </c>
      <c r="U508" s="238"/>
      <c r="V508" s="270" t="e">
        <f>IF(C508="",NA(),MATCH($B508&amp;$C508,'Smelter Look-up'!$J:$J,0))</f>
        <v>#N/A</v>
      </c>
      <c r="W508" s="271"/>
      <c r="X508" s="271">
        <f t="shared" si="76"/>
        <v>0</v>
      </c>
      <c r="Y508" s="271"/>
      <c r="Z508" s="271"/>
      <c r="AB508" s="273" t="str">
        <f t="shared" si="77"/>
        <v/>
      </c>
    </row>
    <row r="509" spans="1:28" s="272" customFormat="1" ht="20.25">
      <c r="A509" s="214"/>
      <c r="B509" s="215" t="str">
        <f>IF(LEN(A509)=0,"",INDEX('Smelter Look-up'!$A:$A,MATCH($A509,'Smelter Look-up'!$E:$E,0)))</f>
        <v/>
      </c>
      <c r="C509" s="219" t="str">
        <f>IF(LEN(A509)=0,"",INDEX('Smelter Look-up'!$C:$C,MATCH($A509,'Smelter Look-up'!$E:$E,0)))</f>
        <v/>
      </c>
      <c r="D509" s="278"/>
      <c r="E509" s="215" t="s">
        <v>15631</v>
      </c>
      <c r="F509" s="215" t="s">
        <v>15631</v>
      </c>
      <c r="G509" s="215" t="s">
        <v>15631</v>
      </c>
      <c r="H509" s="216" t="str">
        <f ca="1">IF(ISERROR($V509),"",OFFSET('Smelter Look-up'!$G$4,$V509-4,0))</f>
        <v/>
      </c>
      <c r="I509" s="217" t="s">
        <v>15631</v>
      </c>
      <c r="J509" s="217" t="s">
        <v>15631</v>
      </c>
      <c r="K509" s="268"/>
      <c r="L509" s="268"/>
      <c r="M509" s="268"/>
      <c r="N509" s="268"/>
      <c r="O509" s="268"/>
      <c r="P509" s="218"/>
      <c r="Q509" s="269"/>
      <c r="R509" s="215" t="str">
        <f ca="1">IF(ISERROR($V509),"",OFFSET('Smelter Look-up'!$C$4,$V509-4,0)&amp;"")</f>
        <v/>
      </c>
      <c r="S509" s="222" t="str">
        <f t="shared" ca="1" si="75"/>
        <v/>
      </c>
      <c r="T509" s="222" t="str">
        <f ca="1">IF(B509="","",IF(ISERROR(MATCH($J509,SorP!$B$1:$B$6230,0)),"",INDIRECT("'SorP'!$A$"&amp;MATCH($J509,SorP!$B$1:$B$6230,0))))</f>
        <v/>
      </c>
      <c r="U509" s="238"/>
      <c r="V509" s="270" t="e">
        <f>IF(C509="",NA(),MATCH($B509&amp;$C509,'Smelter Look-up'!$J:$J,0))</f>
        <v>#N/A</v>
      </c>
      <c r="W509" s="271"/>
      <c r="X509" s="271">
        <f t="shared" si="76"/>
        <v>0</v>
      </c>
      <c r="Y509" s="271"/>
      <c r="Z509" s="271"/>
      <c r="AB509" s="273" t="str">
        <f t="shared" si="77"/>
        <v/>
      </c>
    </row>
    <row r="510" spans="1:28" s="272" customFormat="1" ht="20.25">
      <c r="A510" s="214"/>
      <c r="B510" s="215" t="str">
        <f>IF(LEN(A510)=0,"",INDEX('Smelter Look-up'!$A:$A,MATCH($A510,'Smelter Look-up'!$E:$E,0)))</f>
        <v/>
      </c>
      <c r="C510" s="219" t="str">
        <f>IF(LEN(A510)=0,"",INDEX('Smelter Look-up'!$C:$C,MATCH($A510,'Smelter Look-up'!$E:$E,0)))</f>
        <v/>
      </c>
      <c r="D510" s="278"/>
      <c r="E510" s="215" t="s">
        <v>15631</v>
      </c>
      <c r="F510" s="215" t="s">
        <v>15631</v>
      </c>
      <c r="G510" s="215" t="s">
        <v>15631</v>
      </c>
      <c r="H510" s="216" t="str">
        <f ca="1">IF(ISERROR($V510),"",OFFSET('Smelter Look-up'!$G$4,$V510-4,0))</f>
        <v/>
      </c>
      <c r="I510" s="217" t="s">
        <v>15631</v>
      </c>
      <c r="J510" s="217" t="s">
        <v>15631</v>
      </c>
      <c r="K510" s="268"/>
      <c r="L510" s="268"/>
      <c r="M510" s="268"/>
      <c r="N510" s="268"/>
      <c r="O510" s="268"/>
      <c r="P510" s="218"/>
      <c r="Q510" s="269"/>
      <c r="R510" s="215" t="str">
        <f ca="1">IF(ISERROR($V510),"",OFFSET('Smelter Look-up'!$C$4,$V510-4,0)&amp;"")</f>
        <v/>
      </c>
      <c r="S510" s="222" t="str">
        <f t="shared" ca="1" si="75"/>
        <v/>
      </c>
      <c r="T510" s="222" t="str">
        <f ca="1">IF(B510="","",IF(ISERROR(MATCH($J510,SorP!$B$1:$B$6230,0)),"",INDIRECT("'SorP'!$A$"&amp;MATCH($J510,SorP!$B$1:$B$6230,0))))</f>
        <v/>
      </c>
      <c r="U510" s="238"/>
      <c r="V510" s="270" t="e">
        <f>IF(C510="",NA(),MATCH($B510&amp;$C510,'Smelter Look-up'!$J:$J,0))</f>
        <v>#N/A</v>
      </c>
      <c r="W510" s="271"/>
      <c r="X510" s="271">
        <f t="shared" si="76"/>
        <v>0</v>
      </c>
      <c r="Y510" s="271"/>
      <c r="Z510" s="271"/>
      <c r="AB510" s="273" t="str">
        <f t="shared" si="77"/>
        <v/>
      </c>
    </row>
    <row r="511" spans="1:28" s="272" customFormat="1" ht="20.25">
      <c r="A511" s="214"/>
      <c r="B511" s="215" t="str">
        <f>IF(LEN(A511)=0,"",INDEX('Smelter Look-up'!$A:$A,MATCH($A511,'Smelter Look-up'!$E:$E,0)))</f>
        <v/>
      </c>
      <c r="C511" s="219" t="str">
        <f>IF(LEN(A511)=0,"",INDEX('Smelter Look-up'!$C:$C,MATCH($A511,'Smelter Look-up'!$E:$E,0)))</f>
        <v/>
      </c>
      <c r="D511" s="278"/>
      <c r="E511" s="215" t="s">
        <v>15631</v>
      </c>
      <c r="F511" s="215" t="s">
        <v>15631</v>
      </c>
      <c r="G511" s="215" t="s">
        <v>15631</v>
      </c>
      <c r="H511" s="216" t="str">
        <f ca="1">IF(ISERROR($V511),"",OFFSET('Smelter Look-up'!$G$4,$V511-4,0))</f>
        <v/>
      </c>
      <c r="I511" s="217" t="s">
        <v>15631</v>
      </c>
      <c r="J511" s="217" t="s">
        <v>15631</v>
      </c>
      <c r="K511" s="268"/>
      <c r="L511" s="268"/>
      <c r="M511" s="268"/>
      <c r="N511" s="268"/>
      <c r="O511" s="268"/>
      <c r="P511" s="218"/>
      <c r="Q511" s="269"/>
      <c r="R511" s="215" t="str">
        <f ca="1">IF(ISERROR($V511),"",OFFSET('Smelter Look-up'!$C$4,$V511-4,0)&amp;"")</f>
        <v/>
      </c>
      <c r="S511" s="222" t="str">
        <f t="shared" ca="1" si="75"/>
        <v/>
      </c>
      <c r="T511" s="222" t="str">
        <f ca="1">IF(B511="","",IF(ISERROR(MATCH($J511,SorP!$B$1:$B$6230,0)),"",INDIRECT("'SorP'!$A$"&amp;MATCH($J511,SorP!$B$1:$B$6230,0))))</f>
        <v/>
      </c>
      <c r="U511" s="238"/>
      <c r="V511" s="270" t="e">
        <f>IF(C511="",NA(),MATCH($B511&amp;$C511,'Smelter Look-up'!$J:$J,0))</f>
        <v>#N/A</v>
      </c>
      <c r="W511" s="271"/>
      <c r="X511" s="271">
        <f t="shared" si="76"/>
        <v>0</v>
      </c>
      <c r="Y511" s="271"/>
      <c r="Z511" s="271"/>
      <c r="AB511" s="273" t="str">
        <f t="shared" si="77"/>
        <v/>
      </c>
    </row>
    <row r="512" spans="1:28" s="272" customFormat="1" ht="20.25">
      <c r="A512" s="214"/>
      <c r="B512" s="215" t="str">
        <f>IF(LEN(A512)=0,"",INDEX('Smelter Look-up'!$A:$A,MATCH($A512,'Smelter Look-up'!$E:$E,0)))</f>
        <v/>
      </c>
      <c r="C512" s="219" t="str">
        <f>IF(LEN(A512)=0,"",INDEX('Smelter Look-up'!$C:$C,MATCH($A512,'Smelter Look-up'!$E:$E,0)))</f>
        <v/>
      </c>
      <c r="D512" s="278"/>
      <c r="E512" s="215" t="s">
        <v>15631</v>
      </c>
      <c r="F512" s="215" t="s">
        <v>15631</v>
      </c>
      <c r="G512" s="215" t="s">
        <v>15631</v>
      </c>
      <c r="H512" s="216" t="str">
        <f ca="1">IF(ISERROR($V512),"",OFFSET('Smelter Look-up'!$G$4,$V512-4,0))</f>
        <v/>
      </c>
      <c r="I512" s="217" t="s">
        <v>15631</v>
      </c>
      <c r="J512" s="217" t="s">
        <v>15631</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si="76"/>
        <v>0</v>
      </c>
      <c r="Y512" s="271"/>
      <c r="Z512" s="271"/>
      <c r="AB512" s="273" t="str">
        <f t="shared" si="77"/>
        <v/>
      </c>
    </row>
    <row r="513" spans="1:28" s="272" customFormat="1" ht="20.25">
      <c r="A513" s="214"/>
      <c r="B513" s="215" t="str">
        <f>IF(LEN(A513)=0,"",INDEX('Smelter Look-up'!$A:$A,MATCH($A513,'Smelter Look-up'!$E:$E,0)))</f>
        <v/>
      </c>
      <c r="C513" s="219" t="str">
        <f>IF(LEN(A513)=0,"",INDEX('Smelter Look-up'!$C:$C,MATCH($A513,'Smelter Look-up'!$E:$E,0)))</f>
        <v/>
      </c>
      <c r="D513" s="278"/>
      <c r="E513" s="215" t="s">
        <v>15631</v>
      </c>
      <c r="F513" s="215" t="s">
        <v>15631</v>
      </c>
      <c r="G513" s="215" t="s">
        <v>15631</v>
      </c>
      <c r="H513" s="216" t="str">
        <f ca="1">IF(ISERROR($V513),"",OFFSET('Smelter Look-up'!$G$4,$V513-4,0))</f>
        <v/>
      </c>
      <c r="I513" s="217" t="s">
        <v>15631</v>
      </c>
      <c r="J513" s="217" t="s">
        <v>15631</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si="76"/>
        <v>0</v>
      </c>
      <c r="Y513" s="271"/>
      <c r="Z513" s="271"/>
      <c r="AB513" s="273" t="str">
        <f t="shared" si="77"/>
        <v/>
      </c>
    </row>
    <row r="514" spans="1:28" s="272" customFormat="1" ht="20.25">
      <c r="A514" s="214"/>
      <c r="B514" s="215" t="str">
        <f>IF(LEN(A514)=0,"",INDEX('Smelter Look-up'!$A:$A,MATCH($A514,'Smelter Look-up'!$E:$E,0)))</f>
        <v/>
      </c>
      <c r="C514" s="219" t="str">
        <f>IF(LEN(A514)=0,"",INDEX('Smelter Look-up'!$C:$C,MATCH($A514,'Smelter Look-up'!$E:$E,0)))</f>
        <v/>
      </c>
      <c r="D514" s="278"/>
      <c r="E514" s="215" t="s">
        <v>15631</v>
      </c>
      <c r="F514" s="215" t="s">
        <v>15631</v>
      </c>
      <c r="G514" s="215" t="s">
        <v>15631</v>
      </c>
      <c r="H514" s="216" t="str">
        <f ca="1">IF(ISERROR($V514),"",OFFSET('Smelter Look-up'!$G$4,$V514-4,0))</f>
        <v/>
      </c>
      <c r="I514" s="217" t="s">
        <v>15631</v>
      </c>
      <c r="J514" s="217" t="s">
        <v>15631</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si="76"/>
        <v>0</v>
      </c>
      <c r="Y514" s="271"/>
      <c r="Z514" s="271"/>
      <c r="AB514" s="273" t="str">
        <f t="shared" si="77"/>
        <v/>
      </c>
    </row>
    <row r="515" spans="1:28" s="272" customFormat="1" ht="20.25">
      <c r="A515" s="214"/>
      <c r="B515" s="215" t="str">
        <f>IF(LEN(A515)=0,"",INDEX('Smelter Look-up'!$A:$A,MATCH($A515,'Smelter Look-up'!$E:$E,0)))</f>
        <v/>
      </c>
      <c r="C515" s="219" t="str">
        <f>IF(LEN(A515)=0,"",INDEX('Smelter Look-up'!$C:$C,MATCH($A515,'Smelter Look-up'!$E:$E,0)))</f>
        <v/>
      </c>
      <c r="D515" s="278"/>
      <c r="E515" s="215" t="s">
        <v>15631</v>
      </c>
      <c r="F515" s="215" t="s">
        <v>15631</v>
      </c>
      <c r="G515" s="215" t="s">
        <v>15631</v>
      </c>
      <c r="H515" s="216" t="str">
        <f ca="1">IF(ISERROR($V515),"",OFFSET('Smelter Look-up'!$G$4,$V515-4,0))</f>
        <v/>
      </c>
      <c r="I515" s="217" t="s">
        <v>15631</v>
      </c>
      <c r="J515" s="217" t="s">
        <v>15631</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si="76"/>
        <v>0</v>
      </c>
      <c r="Y515" s="271"/>
      <c r="Z515" s="271"/>
      <c r="AB515" s="273" t="str">
        <f t="shared" si="77"/>
        <v/>
      </c>
    </row>
    <row r="516" spans="1:28" s="272" customFormat="1" ht="20.25">
      <c r="A516" s="214"/>
      <c r="B516" s="215" t="str">
        <f>IF(LEN(A516)=0,"",INDEX('Smelter Look-up'!$A:$A,MATCH($A516,'Smelter Look-up'!$E:$E,0)))</f>
        <v/>
      </c>
      <c r="C516" s="219" t="str">
        <f>IF(LEN(A516)=0,"",INDEX('Smelter Look-up'!$C:$C,MATCH($A516,'Smelter Look-up'!$E:$E,0)))</f>
        <v/>
      </c>
      <c r="D516" s="278"/>
      <c r="E516" s="215" t="s">
        <v>15631</v>
      </c>
      <c r="F516" s="215" t="s">
        <v>15631</v>
      </c>
      <c r="G516" s="215" t="s">
        <v>15631</v>
      </c>
      <c r="H516" s="216" t="str">
        <f ca="1">IF(ISERROR($V516),"",OFFSET('Smelter Look-up'!$G$4,$V516-4,0))</f>
        <v/>
      </c>
      <c r="I516" s="217" t="s">
        <v>15631</v>
      </c>
      <c r="J516" s="217" t="s">
        <v>15631</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si="76"/>
        <v>0</v>
      </c>
      <c r="Y516" s="271"/>
      <c r="Z516" s="271"/>
      <c r="AB516" s="273" t="str">
        <f t="shared" si="77"/>
        <v/>
      </c>
    </row>
    <row r="517" spans="1:28" s="272" customFormat="1" ht="20.25">
      <c r="A517" s="214"/>
      <c r="B517" s="215" t="str">
        <f>IF(LEN(A517)=0,"",INDEX('Smelter Look-up'!$A:$A,MATCH($A517,'Smelter Look-up'!$E:$E,0)))</f>
        <v/>
      </c>
      <c r="C517" s="219" t="str">
        <f>IF(LEN(A517)=0,"",INDEX('Smelter Look-up'!$C:$C,MATCH($A517,'Smelter Look-up'!$E:$E,0)))</f>
        <v/>
      </c>
      <c r="D517" s="278"/>
      <c r="E517" s="215" t="s">
        <v>15631</v>
      </c>
      <c r="F517" s="215" t="s">
        <v>15631</v>
      </c>
      <c r="G517" s="215" t="s">
        <v>15631</v>
      </c>
      <c r="H517" s="216" t="str">
        <f ca="1">IF(ISERROR($V517),"",OFFSET('Smelter Look-up'!$G$4,$V517-4,0))</f>
        <v/>
      </c>
      <c r="I517" s="217" t="s">
        <v>15631</v>
      </c>
      <c r="J517" s="217" t="s">
        <v>15631</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
        <v>15631</v>
      </c>
      <c r="F518" s="215" t="s">
        <v>15631</v>
      </c>
      <c r="G518" s="215" t="s">
        <v>15631</v>
      </c>
      <c r="H518" s="216" t="str">
        <f ca="1">IF(ISERROR($V518),"",OFFSET('Smelter Look-up'!$G$4,$V518-4,0))</f>
        <v/>
      </c>
      <c r="I518" s="217" t="s">
        <v>15631</v>
      </c>
      <c r="J518" s="217" t="s">
        <v>15631</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
        <v>15631</v>
      </c>
      <c r="F519" s="215" t="s">
        <v>15631</v>
      </c>
      <c r="G519" s="215" t="s">
        <v>15631</v>
      </c>
      <c r="H519" s="216" t="str">
        <f ca="1">IF(ISERROR($V519),"",OFFSET('Smelter Look-up'!$G$4,$V519-4,0))</f>
        <v/>
      </c>
      <c r="I519" s="217" t="s">
        <v>15631</v>
      </c>
      <c r="J519" s="217" t="s">
        <v>15631</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
        <v>15631</v>
      </c>
      <c r="F520" s="215" t="s">
        <v>15631</v>
      </c>
      <c r="G520" s="215" t="s">
        <v>15631</v>
      </c>
      <c r="H520" s="216" t="str">
        <f ca="1">IF(ISERROR($V520),"",OFFSET('Smelter Look-up'!$G$4,$V520-4,0))</f>
        <v/>
      </c>
      <c r="I520" s="217" t="s">
        <v>15631</v>
      </c>
      <c r="J520" s="217" t="s">
        <v>15631</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
        <v>15631</v>
      </c>
      <c r="F521" s="215" t="s">
        <v>15631</v>
      </c>
      <c r="G521" s="215" t="s">
        <v>15631</v>
      </c>
      <c r="H521" s="216" t="str">
        <f ca="1">IF(ISERROR($V521),"",OFFSET('Smelter Look-up'!$G$4,$V521-4,0))</f>
        <v/>
      </c>
      <c r="I521" s="217" t="s">
        <v>15631</v>
      </c>
      <c r="J521" s="217" t="s">
        <v>15631</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
        <v>15631</v>
      </c>
      <c r="F522" s="215" t="s">
        <v>15631</v>
      </c>
      <c r="G522" s="215" t="s">
        <v>15631</v>
      </c>
      <c r="H522" s="216" t="str">
        <f ca="1">IF(ISERROR($V522),"",OFFSET('Smelter Look-up'!$G$4,$V522-4,0))</f>
        <v/>
      </c>
      <c r="I522" s="217" t="s">
        <v>15631</v>
      </c>
      <c r="J522" s="217" t="s">
        <v>15631</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
        <v>15631</v>
      </c>
      <c r="F523" s="215" t="s">
        <v>15631</v>
      </c>
      <c r="G523" s="215" t="s">
        <v>15631</v>
      </c>
      <c r="H523" s="216" t="str">
        <f ca="1">IF(ISERROR($V523),"",OFFSET('Smelter Look-up'!$G$4,$V523-4,0))</f>
        <v/>
      </c>
      <c r="I523" s="217" t="s">
        <v>15631</v>
      </c>
      <c r="J523" s="217" t="s">
        <v>15631</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
        <v>15631</v>
      </c>
      <c r="F524" s="215" t="s">
        <v>15631</v>
      </c>
      <c r="G524" s="215" t="s">
        <v>15631</v>
      </c>
      <c r="H524" s="216" t="str">
        <f ca="1">IF(ISERROR($V524),"",OFFSET('Smelter Look-up'!$G$4,$V524-4,0))</f>
        <v/>
      </c>
      <c r="I524" s="217" t="s">
        <v>15631</v>
      </c>
      <c r="J524" s="217" t="s">
        <v>15631</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
        <v>15631</v>
      </c>
      <c r="F525" s="215" t="s">
        <v>15631</v>
      </c>
      <c r="G525" s="215" t="s">
        <v>15631</v>
      </c>
      <c r="H525" s="216" t="str">
        <f ca="1">IF(ISERROR($V525),"",OFFSET('Smelter Look-up'!$G$4,$V525-4,0))</f>
        <v/>
      </c>
      <c r="I525" s="217" t="s">
        <v>15631</v>
      </c>
      <c r="J525" s="217" t="s">
        <v>15631</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
        <v>15631</v>
      </c>
      <c r="F526" s="215" t="s">
        <v>15631</v>
      </c>
      <c r="G526" s="215" t="s">
        <v>15631</v>
      </c>
      <c r="H526" s="216" t="str">
        <f ca="1">IF(ISERROR($V526),"",OFFSET('Smelter Look-up'!$G$4,$V526-4,0))</f>
        <v/>
      </c>
      <c r="I526" s="217" t="s">
        <v>15631</v>
      </c>
      <c r="J526" s="217" t="s">
        <v>15631</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
        <v>15631</v>
      </c>
      <c r="F527" s="215" t="s">
        <v>15631</v>
      </c>
      <c r="G527" s="215" t="s">
        <v>15631</v>
      </c>
      <c r="H527" s="216" t="str">
        <f ca="1">IF(ISERROR($V527),"",OFFSET('Smelter Look-up'!$G$4,$V527-4,0))</f>
        <v/>
      </c>
      <c r="I527" s="217" t="s">
        <v>15631</v>
      </c>
      <c r="J527" s="217" t="s">
        <v>15631</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
        <v>15631</v>
      </c>
      <c r="F528" s="215" t="s">
        <v>15631</v>
      </c>
      <c r="G528" s="215" t="s">
        <v>15631</v>
      </c>
      <c r="H528" s="216" t="str">
        <f ca="1">IF(ISERROR($V528),"",OFFSET('Smelter Look-up'!$G$4,$V528-4,0))</f>
        <v/>
      </c>
      <c r="I528" s="217" t="s">
        <v>15631</v>
      </c>
      <c r="J528" s="217" t="s">
        <v>15631</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
        <v>15631</v>
      </c>
      <c r="F529" s="215" t="s">
        <v>15631</v>
      </c>
      <c r="G529" s="215" t="s">
        <v>15631</v>
      </c>
      <c r="H529" s="216" t="str">
        <f ca="1">IF(ISERROR($V529),"",OFFSET('Smelter Look-up'!$G$4,$V529-4,0))</f>
        <v/>
      </c>
      <c r="I529" s="217" t="s">
        <v>15631</v>
      </c>
      <c r="J529" s="217" t="s">
        <v>15631</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
        <v>15631</v>
      </c>
      <c r="F530" s="215" t="s">
        <v>15631</v>
      </c>
      <c r="G530" s="215" t="s">
        <v>15631</v>
      </c>
      <c r="H530" s="216" t="str">
        <f ca="1">IF(ISERROR($V530),"",OFFSET('Smelter Look-up'!$G$4,$V530-4,0))</f>
        <v/>
      </c>
      <c r="I530" s="217" t="s">
        <v>15631</v>
      </c>
      <c r="J530" s="217" t="s">
        <v>15631</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
        <v>15631</v>
      </c>
      <c r="F531" s="215" t="s">
        <v>15631</v>
      </c>
      <c r="G531" s="215" t="s">
        <v>15631</v>
      </c>
      <c r="H531" s="216" t="str">
        <f ca="1">IF(ISERROR($V531),"",OFFSET('Smelter Look-up'!$G$4,$V531-4,0))</f>
        <v/>
      </c>
      <c r="I531" s="217" t="s">
        <v>15631</v>
      </c>
      <c r="J531" s="217" t="s">
        <v>15631</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
        <v>15631</v>
      </c>
      <c r="F532" s="215" t="s">
        <v>15631</v>
      </c>
      <c r="G532" s="215" t="s">
        <v>15631</v>
      </c>
      <c r="H532" s="216" t="str">
        <f ca="1">IF(ISERROR($V532),"",OFFSET('Smelter Look-up'!$G$4,$V532-4,0))</f>
        <v/>
      </c>
      <c r="I532" s="217" t="s">
        <v>15631</v>
      </c>
      <c r="J532" s="217" t="s">
        <v>15631</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
        <v>15631</v>
      </c>
      <c r="F533" s="215" t="s">
        <v>15631</v>
      </c>
      <c r="G533" s="215" t="s">
        <v>15631</v>
      </c>
      <c r="H533" s="216" t="str">
        <f ca="1">IF(ISERROR($V533),"",OFFSET('Smelter Look-up'!$G$4,$V533-4,0))</f>
        <v/>
      </c>
      <c r="I533" s="217" t="s">
        <v>15631</v>
      </c>
      <c r="J533" s="217" t="s">
        <v>15631</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
        <v>15631</v>
      </c>
      <c r="F534" s="215" t="s">
        <v>15631</v>
      </c>
      <c r="G534" s="215" t="s">
        <v>15631</v>
      </c>
      <c r="H534" s="216" t="str">
        <f ca="1">IF(ISERROR($V534),"",OFFSET('Smelter Look-up'!$G$4,$V534-4,0))</f>
        <v/>
      </c>
      <c r="I534" s="217" t="s">
        <v>15631</v>
      </c>
      <c r="J534" s="217" t="s">
        <v>15631</v>
      </c>
      <c r="K534" s="268"/>
      <c r="L534" s="268"/>
      <c r="M534" s="268"/>
      <c r="N534" s="268"/>
      <c r="O534" s="268"/>
      <c r="P534" s="218"/>
      <c r="Q534" s="269"/>
      <c r="R534" s="215" t="str">
        <f ca="1">IF(ISERROR($V534),"",OFFSET('Smelter Look-up'!$C$4,$V534-4,0)&amp;"")</f>
        <v/>
      </c>
      <c r="S534" s="222" t="str">
        <f t="shared" ref="S534:S564" ca="1" si="78">IF(B534="","",IF(ISERROR(MATCH($E534,CL,0)),"Unknown",INDIRECT("'C'!$A$"&amp;MATCH($E534,CL,0)+1)))</f>
        <v/>
      </c>
      <c r="T534" s="222" t="str">
        <f ca="1">IF(B534="","",IF(ISERROR(MATCH($J534,SorP!$B$1:$B$6230,0)),"",INDIRECT("'SorP'!$A$"&amp;MATCH($J534,SorP!$B$1:$B$6230,0))))</f>
        <v/>
      </c>
      <c r="U534" s="238"/>
      <c r="V534" s="270" t="e">
        <f>IF(C534="",NA(),MATCH($B534&amp;$C534,'Smelter Look-up'!$J:$J,0))</f>
        <v>#N/A</v>
      </c>
      <c r="W534" s="271"/>
      <c r="X534" s="271">
        <f t="shared" ref="X534:X564" si="79">IF(AND(C534="Smelter not listed",OR(LEN(D534)=0,LEN(E534)=0)),1,0)</f>
        <v>0</v>
      </c>
      <c r="Y534" s="271"/>
      <c r="Z534" s="271"/>
      <c r="AB534" s="273" t="str">
        <f t="shared" ref="AB534:AB564" si="80">B534&amp;C534</f>
        <v/>
      </c>
    </row>
    <row r="535" spans="1:28" s="272" customFormat="1" ht="20.25">
      <c r="A535" s="214"/>
      <c r="B535" s="215" t="str">
        <f>IF(LEN(A535)=0,"",INDEX('Smelter Look-up'!$A:$A,MATCH($A535,'Smelter Look-up'!$E:$E,0)))</f>
        <v/>
      </c>
      <c r="C535" s="219" t="str">
        <f>IF(LEN(A535)=0,"",INDEX('Smelter Look-up'!$C:$C,MATCH($A535,'Smelter Look-up'!$E:$E,0)))</f>
        <v/>
      </c>
      <c r="D535" s="278"/>
      <c r="E535" s="215" t="s">
        <v>15631</v>
      </c>
      <c r="F535" s="215" t="s">
        <v>15631</v>
      </c>
      <c r="G535" s="215" t="s">
        <v>15631</v>
      </c>
      <c r="H535" s="216" t="str">
        <f ca="1">IF(ISERROR($V535),"",OFFSET('Smelter Look-up'!$G$4,$V535-4,0))</f>
        <v/>
      </c>
      <c r="I535" s="217" t="s">
        <v>15631</v>
      </c>
      <c r="J535" s="217" t="s">
        <v>15631</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si="79"/>
        <v>0</v>
      </c>
      <c r="Y535" s="271"/>
      <c r="Z535" s="271"/>
      <c r="AB535" s="273" t="str">
        <f t="shared" si="80"/>
        <v/>
      </c>
    </row>
    <row r="536" spans="1:28" s="272" customFormat="1" ht="20.25">
      <c r="A536" s="214"/>
      <c r="B536" s="215" t="str">
        <f>IF(LEN(A536)=0,"",INDEX('Smelter Look-up'!$A:$A,MATCH($A536,'Smelter Look-up'!$E:$E,0)))</f>
        <v/>
      </c>
      <c r="C536" s="219" t="str">
        <f>IF(LEN(A536)=0,"",INDEX('Smelter Look-up'!$C:$C,MATCH($A536,'Smelter Look-up'!$E:$E,0)))</f>
        <v/>
      </c>
      <c r="D536" s="278"/>
      <c r="E536" s="215" t="s">
        <v>15631</v>
      </c>
      <c r="F536" s="215" t="s">
        <v>15631</v>
      </c>
      <c r="G536" s="215" t="s">
        <v>15631</v>
      </c>
      <c r="H536" s="216" t="str">
        <f ca="1">IF(ISERROR($V536),"",OFFSET('Smelter Look-up'!$G$4,$V536-4,0))</f>
        <v/>
      </c>
      <c r="I536" s="217" t="s">
        <v>15631</v>
      </c>
      <c r="J536" s="217" t="s">
        <v>15631</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si="79"/>
        <v>0</v>
      </c>
      <c r="Y536" s="271"/>
      <c r="Z536" s="271"/>
      <c r="AB536" s="273" t="str">
        <f t="shared" si="80"/>
        <v/>
      </c>
    </row>
    <row r="537" spans="1:28" s="272" customFormat="1" ht="20.25">
      <c r="A537" s="214"/>
      <c r="B537" s="215" t="str">
        <f>IF(LEN(A537)=0,"",INDEX('Smelter Look-up'!$A:$A,MATCH($A537,'Smelter Look-up'!$E:$E,0)))</f>
        <v/>
      </c>
      <c r="C537" s="219" t="str">
        <f>IF(LEN(A537)=0,"",INDEX('Smelter Look-up'!$C:$C,MATCH($A537,'Smelter Look-up'!$E:$E,0)))</f>
        <v/>
      </c>
      <c r="D537" s="278"/>
      <c r="E537" s="215" t="s">
        <v>15631</v>
      </c>
      <c r="F537" s="215" t="s">
        <v>15631</v>
      </c>
      <c r="G537" s="215" t="s">
        <v>15631</v>
      </c>
      <c r="H537" s="216" t="str">
        <f ca="1">IF(ISERROR($V537),"",OFFSET('Smelter Look-up'!$G$4,$V537-4,0))</f>
        <v/>
      </c>
      <c r="I537" s="217" t="s">
        <v>15631</v>
      </c>
      <c r="J537" s="217" t="s">
        <v>15631</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si="79"/>
        <v>0</v>
      </c>
      <c r="Y537" s="271"/>
      <c r="Z537" s="271"/>
      <c r="AB537" s="273" t="str">
        <f t="shared" si="80"/>
        <v/>
      </c>
    </row>
    <row r="538" spans="1:28" s="272" customFormat="1" ht="20.25">
      <c r="A538" s="214"/>
      <c r="B538" s="215" t="str">
        <f>IF(LEN(A538)=0,"",INDEX('Smelter Look-up'!$A:$A,MATCH($A538,'Smelter Look-up'!$E:$E,0)))</f>
        <v/>
      </c>
      <c r="C538" s="219" t="str">
        <f>IF(LEN(A538)=0,"",INDEX('Smelter Look-up'!$C:$C,MATCH($A538,'Smelter Look-up'!$E:$E,0)))</f>
        <v/>
      </c>
      <c r="D538" s="278"/>
      <c r="E538" s="215" t="s">
        <v>15631</v>
      </c>
      <c r="F538" s="215" t="s">
        <v>15631</v>
      </c>
      <c r="G538" s="215" t="s">
        <v>15631</v>
      </c>
      <c r="H538" s="216" t="str">
        <f ca="1">IF(ISERROR($V538),"",OFFSET('Smelter Look-up'!$G$4,$V538-4,0))</f>
        <v/>
      </c>
      <c r="I538" s="217" t="s">
        <v>15631</v>
      </c>
      <c r="J538" s="217" t="s">
        <v>15631</v>
      </c>
      <c r="K538" s="268"/>
      <c r="L538" s="268"/>
      <c r="M538" s="268"/>
      <c r="N538" s="268"/>
      <c r="O538" s="268"/>
      <c r="P538" s="218"/>
      <c r="Q538" s="269"/>
      <c r="R538" s="215" t="str">
        <f ca="1">IF(ISERROR($V538),"",OFFSET('Smelter Look-up'!$C$4,$V538-4,0)&amp;"")</f>
        <v/>
      </c>
      <c r="S538" s="222" t="str">
        <f t="shared" ca="1" si="78"/>
        <v/>
      </c>
      <c r="T538" s="222" t="str">
        <f ca="1">IF(B538="","",IF(ISERROR(MATCH($J538,SorP!$B$1:$B$6230,0)),"",INDIRECT("'SorP'!$A$"&amp;MATCH($J538,SorP!$B$1:$B$6230,0))))</f>
        <v/>
      </c>
      <c r="U538" s="238"/>
      <c r="V538" s="270" t="e">
        <f>IF(C538="",NA(),MATCH($B538&amp;$C538,'Smelter Look-up'!$J:$J,0))</f>
        <v>#N/A</v>
      </c>
      <c r="W538" s="271"/>
      <c r="X538" s="271">
        <f t="shared" si="79"/>
        <v>0</v>
      </c>
      <c r="Y538" s="271"/>
      <c r="Z538" s="271"/>
      <c r="AB538" s="273" t="str">
        <f t="shared" si="80"/>
        <v/>
      </c>
    </row>
    <row r="539" spans="1:28" s="272" customFormat="1" ht="20.25">
      <c r="A539" s="214"/>
      <c r="B539" s="215" t="str">
        <f>IF(LEN(A539)=0,"",INDEX('Smelter Look-up'!$A:$A,MATCH($A539,'Smelter Look-up'!$E:$E,0)))</f>
        <v/>
      </c>
      <c r="C539" s="219" t="str">
        <f>IF(LEN(A539)=0,"",INDEX('Smelter Look-up'!$C:$C,MATCH($A539,'Smelter Look-up'!$E:$E,0)))</f>
        <v/>
      </c>
      <c r="D539" s="278"/>
      <c r="E539" s="215" t="s">
        <v>15631</v>
      </c>
      <c r="F539" s="215" t="s">
        <v>15631</v>
      </c>
      <c r="G539" s="215" t="s">
        <v>15631</v>
      </c>
      <c r="H539" s="216" t="str">
        <f ca="1">IF(ISERROR($V539),"",OFFSET('Smelter Look-up'!$G$4,$V539-4,0))</f>
        <v/>
      </c>
      <c r="I539" s="217" t="s">
        <v>15631</v>
      </c>
      <c r="J539" s="217" t="s">
        <v>15631</v>
      </c>
      <c r="K539" s="268"/>
      <c r="L539" s="268"/>
      <c r="M539" s="268"/>
      <c r="N539" s="268"/>
      <c r="O539" s="268"/>
      <c r="P539" s="218"/>
      <c r="Q539" s="269"/>
      <c r="R539" s="215" t="str">
        <f ca="1">IF(ISERROR($V539),"",OFFSET('Smelter Look-up'!$C$4,$V539-4,0)&amp;"")</f>
        <v/>
      </c>
      <c r="S539" s="222" t="str">
        <f t="shared" ca="1" si="78"/>
        <v/>
      </c>
      <c r="T539" s="222" t="str">
        <f ca="1">IF(B539="","",IF(ISERROR(MATCH($J539,SorP!$B$1:$B$6230,0)),"",INDIRECT("'SorP'!$A$"&amp;MATCH($J539,SorP!$B$1:$B$6230,0))))</f>
        <v/>
      </c>
      <c r="U539" s="238"/>
      <c r="V539" s="270" t="e">
        <f>IF(C539="",NA(),MATCH($B539&amp;$C539,'Smelter Look-up'!$J:$J,0))</f>
        <v>#N/A</v>
      </c>
      <c r="W539" s="271"/>
      <c r="X539" s="271">
        <f t="shared" si="79"/>
        <v>0</v>
      </c>
      <c r="Y539" s="271"/>
      <c r="Z539" s="271"/>
      <c r="AB539" s="273" t="str">
        <f t="shared" si="80"/>
        <v/>
      </c>
    </row>
    <row r="540" spans="1:28" s="272" customFormat="1" ht="20.25">
      <c r="A540" s="214"/>
      <c r="B540" s="215" t="str">
        <f>IF(LEN(A540)=0,"",INDEX('Smelter Look-up'!$A:$A,MATCH($A540,'Smelter Look-up'!$E:$E,0)))</f>
        <v/>
      </c>
      <c r="C540" s="219" t="str">
        <f>IF(LEN(A540)=0,"",INDEX('Smelter Look-up'!$C:$C,MATCH($A540,'Smelter Look-up'!$E:$E,0)))</f>
        <v/>
      </c>
      <c r="D540" s="278"/>
      <c r="E540" s="215" t="s">
        <v>15631</v>
      </c>
      <c r="F540" s="215" t="s">
        <v>15631</v>
      </c>
      <c r="G540" s="215" t="s">
        <v>15631</v>
      </c>
      <c r="H540" s="216" t="str">
        <f ca="1">IF(ISERROR($V540),"",OFFSET('Smelter Look-up'!$G$4,$V540-4,0))</f>
        <v/>
      </c>
      <c r="I540" s="217" t="s">
        <v>15631</v>
      </c>
      <c r="J540" s="217" t="s">
        <v>15631</v>
      </c>
      <c r="K540" s="268"/>
      <c r="L540" s="268"/>
      <c r="M540" s="268"/>
      <c r="N540" s="268"/>
      <c r="O540" s="268"/>
      <c r="P540" s="218"/>
      <c r="Q540" s="269"/>
      <c r="R540" s="215" t="str">
        <f ca="1">IF(ISERROR($V540),"",OFFSET('Smelter Look-up'!$C$4,$V540-4,0)&amp;"")</f>
        <v/>
      </c>
      <c r="S540" s="222" t="str">
        <f t="shared" ca="1" si="78"/>
        <v/>
      </c>
      <c r="T540" s="222" t="str">
        <f ca="1">IF(B540="","",IF(ISERROR(MATCH($J540,SorP!$B$1:$B$6230,0)),"",INDIRECT("'SorP'!$A$"&amp;MATCH($J540,SorP!$B$1:$B$6230,0))))</f>
        <v/>
      </c>
      <c r="U540" s="238"/>
      <c r="V540" s="270" t="e">
        <f>IF(C540="",NA(),MATCH($B540&amp;$C540,'Smelter Look-up'!$J:$J,0))</f>
        <v>#N/A</v>
      </c>
      <c r="W540" s="271"/>
      <c r="X540" s="271">
        <f t="shared" si="79"/>
        <v>0</v>
      </c>
      <c r="Y540" s="271"/>
      <c r="Z540" s="271"/>
      <c r="AB540" s="273" t="str">
        <f t="shared" si="80"/>
        <v/>
      </c>
    </row>
    <row r="541" spans="1:28" s="272" customFormat="1" ht="20.25">
      <c r="A541" s="214"/>
      <c r="B541" s="215" t="str">
        <f>IF(LEN(A541)=0,"",INDEX('Smelter Look-up'!$A:$A,MATCH($A541,'Smelter Look-up'!$E:$E,0)))</f>
        <v/>
      </c>
      <c r="C541" s="219" t="str">
        <f>IF(LEN(A541)=0,"",INDEX('Smelter Look-up'!$C:$C,MATCH($A541,'Smelter Look-up'!$E:$E,0)))</f>
        <v/>
      </c>
      <c r="D541" s="278"/>
      <c r="E541" s="215" t="s">
        <v>15631</v>
      </c>
      <c r="F541" s="215" t="s">
        <v>15631</v>
      </c>
      <c r="G541" s="215" t="s">
        <v>15631</v>
      </c>
      <c r="H541" s="216" t="str">
        <f ca="1">IF(ISERROR($V541),"",OFFSET('Smelter Look-up'!$G$4,$V541-4,0))</f>
        <v/>
      </c>
      <c r="I541" s="217" t="s">
        <v>15631</v>
      </c>
      <c r="J541" s="217" t="s">
        <v>15631</v>
      </c>
      <c r="K541" s="268"/>
      <c r="L541" s="268"/>
      <c r="M541" s="268"/>
      <c r="N541" s="268"/>
      <c r="O541" s="268"/>
      <c r="P541" s="218"/>
      <c r="Q541" s="269"/>
      <c r="R541" s="215" t="str">
        <f ca="1">IF(ISERROR($V541),"",OFFSET('Smelter Look-up'!$C$4,$V541-4,0)&amp;"")</f>
        <v/>
      </c>
      <c r="S541" s="222" t="str">
        <f t="shared" ca="1" si="78"/>
        <v/>
      </c>
      <c r="T541" s="222" t="str">
        <f ca="1">IF(B541="","",IF(ISERROR(MATCH($J541,SorP!$B$1:$B$6230,0)),"",INDIRECT("'SorP'!$A$"&amp;MATCH($J541,SorP!$B$1:$B$6230,0))))</f>
        <v/>
      </c>
      <c r="U541" s="238"/>
      <c r="V541" s="270" t="e">
        <f>IF(C541="",NA(),MATCH($B541&amp;$C541,'Smelter Look-up'!$J:$J,0))</f>
        <v>#N/A</v>
      </c>
      <c r="W541" s="271"/>
      <c r="X541" s="271">
        <f t="shared" si="79"/>
        <v>0</v>
      </c>
      <c r="Y541" s="271"/>
      <c r="Z541" s="271"/>
      <c r="AB541" s="273" t="str">
        <f t="shared" si="80"/>
        <v/>
      </c>
    </row>
    <row r="542" spans="1:28" s="272" customFormat="1" ht="20.25">
      <c r="A542" s="214"/>
      <c r="B542" s="215" t="str">
        <f>IF(LEN(A542)=0,"",INDEX('Smelter Look-up'!$A:$A,MATCH($A542,'Smelter Look-up'!$E:$E,0)))</f>
        <v/>
      </c>
      <c r="C542" s="219" t="str">
        <f>IF(LEN(A542)=0,"",INDEX('Smelter Look-up'!$C:$C,MATCH($A542,'Smelter Look-up'!$E:$E,0)))</f>
        <v/>
      </c>
      <c r="D542" s="278"/>
      <c r="E542" s="215" t="s">
        <v>15631</v>
      </c>
      <c r="F542" s="215" t="s">
        <v>15631</v>
      </c>
      <c r="G542" s="215" t="s">
        <v>15631</v>
      </c>
      <c r="H542" s="216" t="str">
        <f ca="1">IF(ISERROR($V542),"",OFFSET('Smelter Look-up'!$G$4,$V542-4,0))</f>
        <v/>
      </c>
      <c r="I542" s="217" t="s">
        <v>15631</v>
      </c>
      <c r="J542" s="217" t="s">
        <v>15631</v>
      </c>
      <c r="K542" s="268"/>
      <c r="L542" s="268"/>
      <c r="M542" s="268"/>
      <c r="N542" s="268"/>
      <c r="O542" s="268"/>
      <c r="P542" s="218"/>
      <c r="Q542" s="269"/>
      <c r="R542" s="215" t="str">
        <f ca="1">IF(ISERROR($V542),"",OFFSET('Smelter Look-up'!$C$4,$V542-4,0)&amp;"")</f>
        <v/>
      </c>
      <c r="S542" s="222" t="str">
        <f t="shared" ca="1" si="78"/>
        <v/>
      </c>
      <c r="T542" s="222" t="str">
        <f ca="1">IF(B542="","",IF(ISERROR(MATCH($J542,SorP!$B$1:$B$6230,0)),"",INDIRECT("'SorP'!$A$"&amp;MATCH($J542,SorP!$B$1:$B$6230,0))))</f>
        <v/>
      </c>
      <c r="U542" s="238"/>
      <c r="V542" s="270" t="e">
        <f>IF(C542="",NA(),MATCH($B542&amp;$C542,'Smelter Look-up'!$J:$J,0))</f>
        <v>#N/A</v>
      </c>
      <c r="W542" s="271"/>
      <c r="X542" s="271">
        <f t="shared" si="79"/>
        <v>0</v>
      </c>
      <c r="Y542" s="271"/>
      <c r="Z542" s="271"/>
      <c r="AB542" s="273" t="str">
        <f t="shared" si="80"/>
        <v/>
      </c>
    </row>
    <row r="543" spans="1:28" s="272" customFormat="1" ht="20.25">
      <c r="A543" s="214"/>
      <c r="B543" s="215" t="str">
        <f>IF(LEN(A543)=0,"",INDEX('Smelter Look-up'!$A:$A,MATCH($A543,'Smelter Look-up'!$E:$E,0)))</f>
        <v/>
      </c>
      <c r="C543" s="219" t="str">
        <f>IF(LEN(A543)=0,"",INDEX('Smelter Look-up'!$C:$C,MATCH($A543,'Smelter Look-up'!$E:$E,0)))</f>
        <v/>
      </c>
      <c r="D543" s="278"/>
      <c r="E543" s="215" t="s">
        <v>15631</v>
      </c>
      <c r="F543" s="215" t="s">
        <v>15631</v>
      </c>
      <c r="G543" s="215" t="s">
        <v>15631</v>
      </c>
      <c r="H543" s="216" t="str">
        <f ca="1">IF(ISERROR($V543),"",OFFSET('Smelter Look-up'!$G$4,$V543-4,0))</f>
        <v/>
      </c>
      <c r="I543" s="217" t="s">
        <v>15631</v>
      </c>
      <c r="J543" s="217" t="s">
        <v>15631</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si="79"/>
        <v>0</v>
      </c>
      <c r="Y543" s="271"/>
      <c r="Z543" s="271"/>
      <c r="AB543" s="273" t="str">
        <f t="shared" si="80"/>
        <v/>
      </c>
    </row>
    <row r="544" spans="1:28" s="272" customFormat="1" ht="20.25">
      <c r="A544" s="214"/>
      <c r="B544" s="215" t="str">
        <f>IF(LEN(A544)=0,"",INDEX('Smelter Look-up'!$A:$A,MATCH($A544,'Smelter Look-up'!$E:$E,0)))</f>
        <v/>
      </c>
      <c r="C544" s="219" t="str">
        <f>IF(LEN(A544)=0,"",INDEX('Smelter Look-up'!$C:$C,MATCH($A544,'Smelter Look-up'!$E:$E,0)))</f>
        <v/>
      </c>
      <c r="D544" s="278"/>
      <c r="E544" s="215" t="s">
        <v>15631</v>
      </c>
      <c r="F544" s="215" t="s">
        <v>15631</v>
      </c>
      <c r="G544" s="215" t="s">
        <v>15631</v>
      </c>
      <c r="H544" s="216" t="str">
        <f ca="1">IF(ISERROR($V544),"",OFFSET('Smelter Look-up'!$G$4,$V544-4,0))</f>
        <v/>
      </c>
      <c r="I544" s="217" t="s">
        <v>15631</v>
      </c>
      <c r="J544" s="217" t="s">
        <v>15631</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si="79"/>
        <v>0</v>
      </c>
      <c r="Y544" s="271"/>
      <c r="Z544" s="271"/>
      <c r="AB544" s="273" t="str">
        <f t="shared" si="80"/>
        <v/>
      </c>
    </row>
    <row r="545" spans="1:28" s="272" customFormat="1" ht="20.25">
      <c r="A545" s="214"/>
      <c r="B545" s="215" t="str">
        <f>IF(LEN(A545)=0,"",INDEX('Smelter Look-up'!$A:$A,MATCH($A545,'Smelter Look-up'!$E:$E,0)))</f>
        <v/>
      </c>
      <c r="C545" s="219" t="str">
        <f>IF(LEN(A545)=0,"",INDEX('Smelter Look-up'!$C:$C,MATCH($A545,'Smelter Look-up'!$E:$E,0)))</f>
        <v/>
      </c>
      <c r="D545" s="278"/>
      <c r="E545" s="215" t="s">
        <v>15631</v>
      </c>
      <c r="F545" s="215" t="s">
        <v>15631</v>
      </c>
      <c r="G545" s="215" t="s">
        <v>15631</v>
      </c>
      <c r="H545" s="216" t="str">
        <f ca="1">IF(ISERROR($V545),"",OFFSET('Smelter Look-up'!$G$4,$V545-4,0))</f>
        <v/>
      </c>
      <c r="I545" s="217" t="s">
        <v>15631</v>
      </c>
      <c r="J545" s="217" t="s">
        <v>15631</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si="79"/>
        <v>0</v>
      </c>
      <c r="Y545" s="271"/>
      <c r="Z545" s="271"/>
      <c r="AB545" s="273" t="str">
        <f t="shared" si="80"/>
        <v/>
      </c>
    </row>
    <row r="546" spans="1:28" s="272" customFormat="1" ht="20.25">
      <c r="A546" s="214"/>
      <c r="B546" s="215" t="str">
        <f>IF(LEN(A546)=0,"",INDEX('Smelter Look-up'!$A:$A,MATCH($A546,'Smelter Look-up'!$E:$E,0)))</f>
        <v/>
      </c>
      <c r="C546" s="219" t="str">
        <f>IF(LEN(A546)=0,"",INDEX('Smelter Look-up'!$C:$C,MATCH($A546,'Smelter Look-up'!$E:$E,0)))</f>
        <v/>
      </c>
      <c r="D546" s="278"/>
      <c r="E546" s="215" t="s">
        <v>15631</v>
      </c>
      <c r="F546" s="215" t="s">
        <v>15631</v>
      </c>
      <c r="G546" s="215" t="s">
        <v>15631</v>
      </c>
      <c r="H546" s="216" t="str">
        <f ca="1">IF(ISERROR($V546),"",OFFSET('Smelter Look-up'!$G$4,$V546-4,0))</f>
        <v/>
      </c>
      <c r="I546" s="217" t="s">
        <v>15631</v>
      </c>
      <c r="J546" s="217" t="s">
        <v>15631</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si="79"/>
        <v>0</v>
      </c>
      <c r="Y546" s="271"/>
      <c r="Z546" s="271"/>
      <c r="AB546" s="273" t="str">
        <f t="shared" si="80"/>
        <v/>
      </c>
    </row>
    <row r="547" spans="1:28" s="272" customFormat="1" ht="20.25">
      <c r="A547" s="214"/>
      <c r="B547" s="215" t="str">
        <f>IF(LEN(A547)=0,"",INDEX('Smelter Look-up'!$A:$A,MATCH($A547,'Smelter Look-up'!$E:$E,0)))</f>
        <v/>
      </c>
      <c r="C547" s="219" t="str">
        <f>IF(LEN(A547)=0,"",INDEX('Smelter Look-up'!$C:$C,MATCH($A547,'Smelter Look-up'!$E:$E,0)))</f>
        <v/>
      </c>
      <c r="D547" s="278"/>
      <c r="E547" s="215" t="s">
        <v>15631</v>
      </c>
      <c r="F547" s="215" t="s">
        <v>15631</v>
      </c>
      <c r="G547" s="215" t="s">
        <v>15631</v>
      </c>
      <c r="H547" s="216" t="str">
        <f ca="1">IF(ISERROR($V547),"",OFFSET('Smelter Look-up'!$G$4,$V547-4,0))</f>
        <v/>
      </c>
      <c r="I547" s="217" t="s">
        <v>15631</v>
      </c>
      <c r="J547" s="217" t="s">
        <v>15631</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si="79"/>
        <v>0</v>
      </c>
      <c r="Y547" s="271"/>
      <c r="Z547" s="271"/>
      <c r="AB547" s="273" t="str">
        <f t="shared" si="80"/>
        <v/>
      </c>
    </row>
    <row r="548" spans="1:28" s="272" customFormat="1" ht="20.25">
      <c r="A548" s="214"/>
      <c r="B548" s="215" t="str">
        <f>IF(LEN(A548)=0,"",INDEX('Smelter Look-up'!$A:$A,MATCH($A548,'Smelter Look-up'!$E:$E,0)))</f>
        <v/>
      </c>
      <c r="C548" s="219" t="str">
        <f>IF(LEN(A548)=0,"",INDEX('Smelter Look-up'!$C:$C,MATCH($A548,'Smelter Look-up'!$E:$E,0)))</f>
        <v/>
      </c>
      <c r="D548" s="278"/>
      <c r="E548" s="215" t="s">
        <v>15631</v>
      </c>
      <c r="F548" s="215" t="s">
        <v>15631</v>
      </c>
      <c r="G548" s="215" t="s">
        <v>15631</v>
      </c>
      <c r="H548" s="216" t="str">
        <f ca="1">IF(ISERROR($V548),"",OFFSET('Smelter Look-up'!$G$4,$V548-4,0))</f>
        <v/>
      </c>
      <c r="I548" s="217" t="s">
        <v>15631</v>
      </c>
      <c r="J548" s="217" t="s">
        <v>15631</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si="79"/>
        <v>0</v>
      </c>
      <c r="Y548" s="271"/>
      <c r="Z548" s="271"/>
      <c r="AB548" s="273" t="str">
        <f t="shared" si="80"/>
        <v/>
      </c>
    </row>
    <row r="549" spans="1:28" s="272" customFormat="1" ht="20.25">
      <c r="A549" s="214"/>
      <c r="B549" s="215" t="str">
        <f>IF(LEN(A549)=0,"",INDEX('Smelter Look-up'!$A:$A,MATCH($A549,'Smelter Look-up'!$E:$E,0)))</f>
        <v/>
      </c>
      <c r="C549" s="219" t="str">
        <f>IF(LEN(A549)=0,"",INDEX('Smelter Look-up'!$C:$C,MATCH($A549,'Smelter Look-up'!$E:$E,0)))</f>
        <v/>
      </c>
      <c r="D549" s="278"/>
      <c r="E549" s="215" t="s">
        <v>15631</v>
      </c>
      <c r="F549" s="215" t="s">
        <v>15631</v>
      </c>
      <c r="G549" s="215" t="s">
        <v>15631</v>
      </c>
      <c r="H549" s="216" t="str">
        <f ca="1">IF(ISERROR($V549),"",OFFSET('Smelter Look-up'!$G$4,$V549-4,0))</f>
        <v/>
      </c>
      <c r="I549" s="217" t="s">
        <v>15631</v>
      </c>
      <c r="J549" s="217" t="s">
        <v>15631</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
        <v>15631</v>
      </c>
      <c r="F550" s="215" t="s">
        <v>15631</v>
      </c>
      <c r="G550" s="215" t="s">
        <v>15631</v>
      </c>
      <c r="H550" s="216" t="str">
        <f ca="1">IF(ISERROR($V550),"",OFFSET('Smelter Look-up'!$G$4,$V550-4,0))</f>
        <v/>
      </c>
      <c r="I550" s="217" t="s">
        <v>15631</v>
      </c>
      <c r="J550" s="217" t="s">
        <v>15631</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
        <v>15631</v>
      </c>
      <c r="F551" s="215" t="s">
        <v>15631</v>
      </c>
      <c r="G551" s="215" t="s">
        <v>15631</v>
      </c>
      <c r="H551" s="216" t="str">
        <f ca="1">IF(ISERROR($V551),"",OFFSET('Smelter Look-up'!$G$4,$V551-4,0))</f>
        <v/>
      </c>
      <c r="I551" s="217" t="s">
        <v>15631</v>
      </c>
      <c r="J551" s="217" t="s">
        <v>15631</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
        <v>15631</v>
      </c>
      <c r="F552" s="215" t="s">
        <v>15631</v>
      </c>
      <c r="G552" s="215" t="s">
        <v>15631</v>
      </c>
      <c r="H552" s="216" t="str">
        <f ca="1">IF(ISERROR($V552),"",OFFSET('Smelter Look-up'!$G$4,$V552-4,0))</f>
        <v/>
      </c>
      <c r="I552" s="217" t="s">
        <v>15631</v>
      </c>
      <c r="J552" s="217" t="s">
        <v>15631</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
        <v>15631</v>
      </c>
      <c r="F553" s="215" t="s">
        <v>15631</v>
      </c>
      <c r="G553" s="215" t="s">
        <v>15631</v>
      </c>
      <c r="H553" s="216" t="str">
        <f ca="1">IF(ISERROR($V553),"",OFFSET('Smelter Look-up'!$G$4,$V553-4,0))</f>
        <v/>
      </c>
      <c r="I553" s="217" t="s">
        <v>15631</v>
      </c>
      <c r="J553" s="217" t="s">
        <v>15631</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
        <v>15631</v>
      </c>
      <c r="F554" s="215" t="s">
        <v>15631</v>
      </c>
      <c r="G554" s="215" t="s">
        <v>15631</v>
      </c>
      <c r="H554" s="216" t="str">
        <f ca="1">IF(ISERROR($V554),"",OFFSET('Smelter Look-up'!$G$4,$V554-4,0))</f>
        <v/>
      </c>
      <c r="I554" s="217" t="s">
        <v>15631</v>
      </c>
      <c r="J554" s="217" t="s">
        <v>15631</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
        <v>15631</v>
      </c>
      <c r="F555" s="215" t="s">
        <v>15631</v>
      </c>
      <c r="G555" s="215" t="s">
        <v>15631</v>
      </c>
      <c r="H555" s="216" t="str">
        <f ca="1">IF(ISERROR($V555),"",OFFSET('Smelter Look-up'!$G$4,$V555-4,0))</f>
        <v/>
      </c>
      <c r="I555" s="217" t="s">
        <v>15631</v>
      </c>
      <c r="J555" s="217" t="s">
        <v>15631</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
        <v>15631</v>
      </c>
      <c r="F556" s="215" t="s">
        <v>15631</v>
      </c>
      <c r="G556" s="215" t="s">
        <v>15631</v>
      </c>
      <c r="H556" s="216" t="str">
        <f ca="1">IF(ISERROR($V556),"",OFFSET('Smelter Look-up'!$G$4,$V556-4,0))</f>
        <v/>
      </c>
      <c r="I556" s="217" t="s">
        <v>15631</v>
      </c>
      <c r="J556" s="217" t="s">
        <v>15631</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
        <v>15631</v>
      </c>
      <c r="F557" s="215" t="s">
        <v>15631</v>
      </c>
      <c r="G557" s="215" t="s">
        <v>15631</v>
      </c>
      <c r="H557" s="216" t="str">
        <f ca="1">IF(ISERROR($V557),"",OFFSET('Smelter Look-up'!$G$4,$V557-4,0))</f>
        <v/>
      </c>
      <c r="I557" s="217" t="s">
        <v>15631</v>
      </c>
      <c r="J557" s="217" t="s">
        <v>15631</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
        <v>15631</v>
      </c>
      <c r="F558" s="215" t="s">
        <v>15631</v>
      </c>
      <c r="G558" s="215" t="s">
        <v>15631</v>
      </c>
      <c r="H558" s="216" t="str">
        <f ca="1">IF(ISERROR($V558),"",OFFSET('Smelter Look-up'!$G$4,$V558-4,0))</f>
        <v/>
      </c>
      <c r="I558" s="217" t="s">
        <v>15631</v>
      </c>
      <c r="J558" s="217" t="s">
        <v>15631</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
        <v>15631</v>
      </c>
      <c r="F559" s="215" t="s">
        <v>15631</v>
      </c>
      <c r="G559" s="215" t="s">
        <v>15631</v>
      </c>
      <c r="H559" s="216" t="str">
        <f ca="1">IF(ISERROR($V559),"",OFFSET('Smelter Look-up'!$G$4,$V559-4,0))</f>
        <v/>
      </c>
      <c r="I559" s="217" t="s">
        <v>15631</v>
      </c>
      <c r="J559" s="217" t="s">
        <v>15631</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
        <v>15631</v>
      </c>
      <c r="F560" s="215" t="s">
        <v>15631</v>
      </c>
      <c r="G560" s="215" t="s">
        <v>15631</v>
      </c>
      <c r="H560" s="216" t="str">
        <f ca="1">IF(ISERROR($V560),"",OFFSET('Smelter Look-up'!$G$4,$V560-4,0))</f>
        <v/>
      </c>
      <c r="I560" s="217" t="s">
        <v>15631</v>
      </c>
      <c r="J560" s="217" t="s">
        <v>15631</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
        <v>15631</v>
      </c>
      <c r="F561" s="215" t="s">
        <v>15631</v>
      </c>
      <c r="G561" s="215" t="s">
        <v>15631</v>
      </c>
      <c r="H561" s="216" t="str">
        <f ca="1">IF(ISERROR($V561),"",OFFSET('Smelter Look-up'!$G$4,$V561-4,0))</f>
        <v/>
      </c>
      <c r="I561" s="217" t="s">
        <v>15631</v>
      </c>
      <c r="J561" s="217" t="s">
        <v>15631</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
        <v>15631</v>
      </c>
      <c r="F562" s="215" t="s">
        <v>15631</v>
      </c>
      <c r="G562" s="215" t="s">
        <v>15631</v>
      </c>
      <c r="H562" s="216" t="str">
        <f ca="1">IF(ISERROR($V562),"",OFFSET('Smelter Look-up'!$G$4,$V562-4,0))</f>
        <v/>
      </c>
      <c r="I562" s="217" t="s">
        <v>15631</v>
      </c>
      <c r="J562" s="217" t="s">
        <v>15631</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
        <v>15631</v>
      </c>
      <c r="F563" s="215" t="s">
        <v>15631</v>
      </c>
      <c r="G563" s="215" t="s">
        <v>15631</v>
      </c>
      <c r="H563" s="216" t="str">
        <f ca="1">IF(ISERROR($V563),"",OFFSET('Smelter Look-up'!$G$4,$V563-4,0))</f>
        <v/>
      </c>
      <c r="I563" s="217" t="s">
        <v>15631</v>
      </c>
      <c r="J563" s="217" t="s">
        <v>15631</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
        <v>15631</v>
      </c>
      <c r="F564" s="215" t="s">
        <v>15631</v>
      </c>
      <c r="G564" s="215" t="s">
        <v>15631</v>
      </c>
      <c r="H564" s="216" t="str">
        <f ca="1">IF(ISERROR($V564),"",OFFSET('Smelter Look-up'!$G$4,$V564-4,0))</f>
        <v/>
      </c>
      <c r="I564" s="217" t="s">
        <v>15631</v>
      </c>
      <c r="J564" s="217" t="s">
        <v>15631</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
        <v>15631</v>
      </c>
      <c r="F565" s="215" t="s">
        <v>15631</v>
      </c>
      <c r="G565" s="215" t="s">
        <v>15631</v>
      </c>
      <c r="H565" s="216" t="str">
        <f ca="1">IF(ISERROR($V565),"",OFFSET('Smelter Look-up'!$G$4,$V565-4,0))</f>
        <v/>
      </c>
      <c r="I565" s="217" t="s">
        <v>15631</v>
      </c>
      <c r="J565" s="217" t="s">
        <v>15631</v>
      </c>
      <c r="K565" s="268"/>
      <c r="L565" s="268"/>
      <c r="M565" s="268"/>
      <c r="N565" s="268"/>
      <c r="O565" s="268"/>
      <c r="P565" s="218"/>
      <c r="Q565" s="269"/>
      <c r="R565" s="215" t="str">
        <f ca="1">IF(ISERROR($V565),"",OFFSET('Smelter Look-up'!$C$4,$V565-4,0)&amp;"")</f>
        <v/>
      </c>
      <c r="S565" s="222" t="str">
        <f t="shared" ref="S565" ca="1" si="81">IF(B565="","",IF(ISERROR(MATCH($E565,CL,0)),"Unknown",INDIRECT("'C'!$A$"&amp;MATCH($E565,CL,0)+1)))</f>
        <v/>
      </c>
      <c r="T565" s="222" t="str">
        <f ca="1">IF(B565="","",IF(ISERROR(MATCH($J565,SorP!$B$1:$B$6230,0)),"",INDIRECT("'SorP'!$A$"&amp;MATCH($J565,SorP!$B$1:$B$6230,0))))</f>
        <v/>
      </c>
      <c r="U565" s="238"/>
      <c r="V565" s="270" t="e">
        <f>IF(C565="",NA(),MATCH($B565&amp;$C565,'Smelter Look-up'!$J:$J,0))</f>
        <v>#N/A</v>
      </c>
      <c r="W565" s="271"/>
      <c r="X565" s="271">
        <f t="shared" ref="X565" si="82">IF(AND(C565="Smelter not listed",OR(LEN(D565)=0,LEN(E565)=0)),1,0)</f>
        <v>0</v>
      </c>
      <c r="Y565" s="271"/>
      <c r="Z565" s="271"/>
      <c r="AB565" s="273" t="str">
        <f t="shared" ref="AB565" si="83">B565&amp;C565</f>
        <v/>
      </c>
    </row>
    <row r="566" spans="1:28" s="272" customFormat="1" ht="20.25">
      <c r="A566" s="214"/>
      <c r="B566" s="215" t="str">
        <f>IF(LEN(A566)=0,"",INDEX('Smelter Look-up'!$A:$A,MATCH($A566,'Smelter Look-up'!$E:$E,0)))</f>
        <v/>
      </c>
      <c r="C566" s="219" t="str">
        <f>IF(LEN(A566)=0,"",INDEX('Smelter Look-up'!$C:$C,MATCH($A566,'Smelter Look-up'!$E:$E,0)))</f>
        <v/>
      </c>
      <c r="D566" s="278"/>
      <c r="E566" s="215" t="s">
        <v>15631</v>
      </c>
      <c r="F566" s="215" t="s">
        <v>15631</v>
      </c>
      <c r="G566" s="215" t="s">
        <v>15631</v>
      </c>
      <c r="H566" s="216" t="str">
        <f ca="1">IF(ISERROR($V566),"",OFFSET('Smelter Look-up'!$G$4,$V566-4,0))</f>
        <v/>
      </c>
      <c r="I566" s="217" t="s">
        <v>15631</v>
      </c>
      <c r="J566" s="217" t="s">
        <v>15631</v>
      </c>
      <c r="K566" s="268"/>
      <c r="L566" s="268"/>
      <c r="M566" s="268"/>
      <c r="N566" s="268"/>
      <c r="O566" s="268"/>
      <c r="P566" s="218"/>
      <c r="Q566" s="269"/>
      <c r="R566" s="215" t="str">
        <f ca="1">IF(ISERROR($V566),"",OFFSET('Smelter Look-up'!$C$4,$V566-4,0)&amp;"")</f>
        <v/>
      </c>
      <c r="S566" s="222" t="str">
        <f ca="1">IF(B566="","",IF(ISERROR(MATCH($E566,CL,0)),"Unknown",INDIRECT("'C'!$A$"&amp;MATCH($E566,CL,0)+1)))</f>
        <v/>
      </c>
      <c r="T566" s="222" t="str">
        <f ca="1">IF(B566="","",IF(ISERROR(MATCH($J566,SorP!$B$1:$B$6230,0)),"",INDIRECT("'SorP'!$A$"&amp;MATCH($J566,SorP!$B$1:$B$6230,0))))</f>
        <v/>
      </c>
      <c r="U566" s="238"/>
      <c r="V566" s="270" t="e">
        <f>IF(C566="",NA(),MATCH($B566&amp;$C566,'Smelter Look-up'!$J:$J,0))</f>
        <v>#N/A</v>
      </c>
      <c r="W566" s="271"/>
      <c r="X566" s="271">
        <f>IF(AND(C566="Smelter not listed",OR(LEN(D566)=0,LEN(E566)=0)),1,0)</f>
        <v>0</v>
      </c>
      <c r="Y566" s="271"/>
      <c r="Z566" s="271"/>
      <c r="AB566" s="273" t="str">
        <f>B566&amp;C566</f>
        <v/>
      </c>
    </row>
    <row r="567" spans="1:28" s="272" customFormat="1" ht="20.25">
      <c r="A567" s="214"/>
      <c r="B567" s="215" t="str">
        <f>IF(LEN(A567)=0,"",INDEX('Smelter Look-up'!$A:$A,MATCH($A567,'Smelter Look-up'!$E:$E,0)))</f>
        <v/>
      </c>
      <c r="C567" s="219" t="str">
        <f>IF(LEN(A567)=0,"",INDEX('Smelter Look-up'!$C:$C,MATCH($A567,'Smelter Look-up'!$E:$E,0)))</f>
        <v/>
      </c>
      <c r="D567" s="278"/>
      <c r="E567" s="215" t="s">
        <v>15631</v>
      </c>
      <c r="F567" s="215" t="s">
        <v>15631</v>
      </c>
      <c r="G567" s="215" t="s">
        <v>15631</v>
      </c>
      <c r="H567" s="216" t="str">
        <f ca="1">IF(ISERROR($V567),"",OFFSET('Smelter Look-up'!$G$4,$V567-4,0))</f>
        <v/>
      </c>
      <c r="I567" s="217" t="s">
        <v>15631</v>
      </c>
      <c r="J567" s="217" t="s">
        <v>15631</v>
      </c>
      <c r="K567" s="268"/>
      <c r="L567" s="268"/>
      <c r="M567" s="268"/>
      <c r="N567" s="268"/>
      <c r="O567" s="268"/>
      <c r="P567" s="218"/>
      <c r="Q567" s="269"/>
      <c r="R567" s="215" t="str">
        <f ca="1">IF(ISERROR($V567),"",OFFSET('Smelter Look-up'!$C$4,$V567-4,0)&amp;"")</f>
        <v/>
      </c>
      <c r="S567" s="222" t="str">
        <f ca="1">IF(B567="","",IF(ISERROR(MATCH($E567,CL,0)),"Unknown",INDIRECT("'C'!$A$"&amp;MATCH($E567,CL,0)+1)))</f>
        <v/>
      </c>
      <c r="T567" s="222" t="str">
        <f ca="1">IF(B567="","",IF(ISERROR(MATCH($J567,SorP!$B$1:$B$6230,0)),"",INDIRECT("'SorP'!$A$"&amp;MATCH($J567,SorP!$B$1:$B$6230,0))))</f>
        <v/>
      </c>
      <c r="U567" s="238"/>
      <c r="V567" s="270" t="e">
        <f>IF(C567="",NA(),MATCH($B567&amp;$C567,'Smelter Look-up'!$J:$J,0))</f>
        <v>#N/A</v>
      </c>
      <c r="W567" s="271"/>
      <c r="X567" s="271">
        <f>IF(AND(C567="Smelter not listed",OR(LEN(D567)=0,LEN(E567)=0)),1,0)</f>
        <v>0</v>
      </c>
      <c r="Y567" s="271"/>
      <c r="Z567" s="271"/>
      <c r="AB567" s="273" t="str">
        <f>B567&amp;C567</f>
        <v/>
      </c>
    </row>
    <row r="568" spans="1:28" s="272" customFormat="1" ht="20.25">
      <c r="A568" s="214"/>
      <c r="B568" s="215" t="str">
        <f>IF(LEN(A568)=0,"",INDEX('Smelter Look-up'!$A:$A,MATCH($A568,'Smelter Look-up'!$E:$E,0)))</f>
        <v/>
      </c>
      <c r="C568" s="219" t="str">
        <f>IF(LEN(A568)=0,"",INDEX('Smelter Look-up'!$C:$C,MATCH($A568,'Smelter Look-up'!$E:$E,0)))</f>
        <v/>
      </c>
      <c r="D568" s="278"/>
      <c r="E568" s="215" t="s">
        <v>15631</v>
      </c>
      <c r="F568" s="215" t="s">
        <v>15631</v>
      </c>
      <c r="G568" s="215" t="s">
        <v>15631</v>
      </c>
      <c r="H568" s="216" t="str">
        <f ca="1">IF(ISERROR($V568),"",OFFSET('Smelter Look-up'!$G$4,$V568-4,0))</f>
        <v/>
      </c>
      <c r="I568" s="217" t="s">
        <v>15631</v>
      </c>
      <c r="J568" s="217" t="s">
        <v>15631</v>
      </c>
      <c r="K568" s="268"/>
      <c r="L568" s="268"/>
      <c r="M568" s="268"/>
      <c r="N568" s="268"/>
      <c r="O568" s="268"/>
      <c r="P568" s="218"/>
      <c r="Q568" s="269"/>
      <c r="R568" s="215" t="str">
        <f ca="1">IF(ISERROR($V568),"",OFFSET('Smelter Look-up'!$C$4,$V568-4,0)&amp;"")</f>
        <v/>
      </c>
      <c r="S568" s="222" t="str">
        <f ca="1">IF(B568="","",IF(ISERROR(MATCH($E568,CL,0)),"Unknown",INDIRECT("'C'!$A$"&amp;MATCH($E568,CL,0)+1)))</f>
        <v/>
      </c>
      <c r="T568" s="222" t="str">
        <f ca="1">IF(B568="","",IF(ISERROR(MATCH($J568,SorP!$B$1:$B$6230,0)),"",INDIRECT("'SorP'!$A$"&amp;MATCH($J568,SorP!$B$1:$B$6230,0))))</f>
        <v/>
      </c>
      <c r="U568" s="238"/>
      <c r="V568" s="270" t="e">
        <f>IF(C568="",NA(),MATCH($B568&amp;$C568,'Smelter Look-up'!$J:$J,0))</f>
        <v>#N/A</v>
      </c>
      <c r="W568" s="271"/>
      <c r="X568" s="271">
        <f>IF(AND(C568="Smelter not listed",OR(LEN(D568)=0,LEN(E568)=0)),1,0)</f>
        <v>0</v>
      </c>
      <c r="Y568" s="271"/>
      <c r="Z568" s="271"/>
      <c r="AB568" s="273" t="str">
        <f>B568&amp;C568</f>
        <v/>
      </c>
    </row>
    <row r="569" spans="1:28" s="272" customFormat="1" ht="20.25">
      <c r="A569" s="214"/>
      <c r="B569" s="215" t="str">
        <f>IF(LEN(A569)=0,"",INDEX('Smelter Look-up'!$A:$A,MATCH($A569,'Smelter Look-up'!$E:$E,0)))</f>
        <v/>
      </c>
      <c r="C569" s="219" t="str">
        <f>IF(LEN(A569)=0,"",INDEX('Smelter Look-up'!$C:$C,MATCH($A569,'Smelter Look-up'!$E:$E,0)))</f>
        <v/>
      </c>
      <c r="D569" s="278"/>
      <c r="E569" s="215" t="s">
        <v>15631</v>
      </c>
      <c r="F569" s="215" t="s">
        <v>15631</v>
      </c>
      <c r="G569" s="215" t="s">
        <v>15631</v>
      </c>
      <c r="H569" s="216" t="str">
        <f ca="1">IF(ISERROR($V569),"",OFFSET('Smelter Look-up'!$G$4,$V569-4,0))</f>
        <v/>
      </c>
      <c r="I569" s="217" t="s">
        <v>15631</v>
      </c>
      <c r="J569" s="217" t="s">
        <v>15631</v>
      </c>
      <c r="K569" s="268"/>
      <c r="L569" s="268"/>
      <c r="M569" s="268"/>
      <c r="N569" s="268"/>
      <c r="O569" s="268"/>
      <c r="P569" s="218"/>
      <c r="Q569" s="269"/>
      <c r="R569" s="215" t="str">
        <f ca="1">IF(ISERROR($V569),"",OFFSET('Smelter Look-up'!$C$4,$V569-4,0)&amp;"")</f>
        <v/>
      </c>
      <c r="S569" s="222" t="str">
        <f ca="1">IF(B569="","",IF(ISERROR(MATCH($E569,CL,0)),"Unknown",INDIRECT("'C'!$A$"&amp;MATCH($E569,CL,0)+1)))</f>
        <v/>
      </c>
      <c r="T569" s="222" t="str">
        <f ca="1">IF(B569="","",IF(ISERROR(MATCH($J569,SorP!$B$1:$B$6230,0)),"",INDIRECT("'SorP'!$A$"&amp;MATCH($J569,SorP!$B$1:$B$6230,0))))</f>
        <v/>
      </c>
      <c r="U569" s="238"/>
      <c r="V569" s="270" t="e">
        <f>IF(C569="",NA(),MATCH($B569&amp;$C569,'Smelter Look-up'!$J:$J,0))</f>
        <v>#N/A</v>
      </c>
      <c r="W569" s="271"/>
      <c r="X569" s="271">
        <f>IF(AND(C569="Smelter not listed",OR(LEN(D569)=0,LEN(E569)=0)),1,0)</f>
        <v>0</v>
      </c>
      <c r="Y569" s="271"/>
      <c r="Z569" s="271"/>
      <c r="AB569" s="273" t="str">
        <f>B569&amp;C569</f>
        <v/>
      </c>
    </row>
    <row r="570" spans="1:28" s="272" customFormat="1" ht="20.25">
      <c r="A570" s="214"/>
      <c r="B570" s="215" t="str">
        <f>IF(LEN(A570)=0,"",INDEX('Smelter Look-up'!$A:$A,MATCH($A570,'Smelter Look-up'!$E:$E,0)))</f>
        <v/>
      </c>
      <c r="C570" s="219" t="str">
        <f>IF(LEN(A570)=0,"",INDEX('Smelter Look-up'!$C:$C,MATCH($A570,'Smelter Look-up'!$E:$E,0)))</f>
        <v/>
      </c>
      <c r="D570" s="278"/>
      <c r="E570" s="215" t="s">
        <v>15631</v>
      </c>
      <c r="F570" s="215" t="s">
        <v>15631</v>
      </c>
      <c r="G570" s="215" t="s">
        <v>15631</v>
      </c>
      <c r="H570" s="216" t="str">
        <f ca="1">IF(ISERROR($V570),"",OFFSET('Smelter Look-up'!$G$4,$V570-4,0))</f>
        <v/>
      </c>
      <c r="I570" s="217" t="s">
        <v>15631</v>
      </c>
      <c r="J570" s="217" t="s">
        <v>15631</v>
      </c>
      <c r="K570" s="268"/>
      <c r="L570" s="268"/>
      <c r="M570" s="268"/>
      <c r="N570" s="268"/>
      <c r="O570" s="268"/>
      <c r="P570" s="218"/>
      <c r="Q570" s="269"/>
      <c r="R570" s="215" t="str">
        <f ca="1">IF(ISERROR($V570),"",OFFSET('Smelter Look-up'!$C$4,$V570-4,0)&amp;"")</f>
        <v/>
      </c>
      <c r="S570" s="222" t="str">
        <f t="shared" ref="S570" ca="1" si="84">IF(B570="","",IF(ISERROR(MATCH($E570,CL,0)),"Unknown",INDIRECT("'C'!$A$"&amp;MATCH($E570,CL,0)+1)))</f>
        <v/>
      </c>
      <c r="T570" s="222" t="str">
        <f ca="1">IF(B570="","",IF(ISERROR(MATCH($J570,SorP!$B$1:$B$6230,0)),"",INDIRECT("'SorP'!$A$"&amp;MATCH($J570,SorP!$B$1:$B$6230,0))))</f>
        <v/>
      </c>
      <c r="U570" s="238"/>
      <c r="V570" s="270" t="e">
        <f>IF(C570="",NA(),MATCH($B570&amp;$C570,'Smelter Look-up'!$J:$J,0))</f>
        <v>#N/A</v>
      </c>
      <c r="W570" s="271"/>
      <c r="X570" s="271">
        <f t="shared" ref="X570" si="85">IF(AND(C570="Smelter not listed",OR(LEN(D570)=0,LEN(E570)=0)),1,0)</f>
        <v>0</v>
      </c>
      <c r="Y570" s="271"/>
      <c r="Z570" s="271"/>
      <c r="AB570" s="273" t="str">
        <f t="shared" ref="AB570" si="86">B570&amp;C570</f>
        <v/>
      </c>
    </row>
    <row r="571" spans="1:28" s="272" customFormat="1" ht="20.25">
      <c r="A571" s="214"/>
      <c r="B571" s="215" t="str">
        <f>IF(LEN(A571)=0,"",INDEX('Smelter Look-up'!$A:$A,MATCH($A571,'Smelter Look-up'!$E:$E,0)))</f>
        <v/>
      </c>
      <c r="C571" s="219" t="str">
        <f>IF(LEN(A571)=0,"",INDEX('Smelter Look-up'!$C:$C,MATCH($A571,'Smelter Look-up'!$E:$E,0)))</f>
        <v/>
      </c>
      <c r="D571" s="278"/>
      <c r="E571" s="215" t="s">
        <v>15631</v>
      </c>
      <c r="F571" s="215" t="s">
        <v>15631</v>
      </c>
      <c r="G571" s="215" t="s">
        <v>15631</v>
      </c>
      <c r="H571" s="216" t="str">
        <f ca="1">IF(ISERROR($V571),"",OFFSET('Smelter Look-up'!$G$4,$V571-4,0))</f>
        <v/>
      </c>
      <c r="I571" s="217" t="s">
        <v>15631</v>
      </c>
      <c r="J571" s="217" t="s">
        <v>15631</v>
      </c>
      <c r="K571" s="268"/>
      <c r="L571" s="268"/>
      <c r="M571" s="268"/>
      <c r="N571" s="268"/>
      <c r="O571" s="268"/>
      <c r="P571" s="218"/>
      <c r="Q571" s="269"/>
      <c r="R571" s="215" t="str">
        <f ca="1">IF(ISERROR($V571),"",OFFSET('Smelter Look-up'!$C$4,$V571-4,0)&amp;"")</f>
        <v/>
      </c>
      <c r="S571" s="222" t="str">
        <f t="shared" ref="S571:S618" ca="1" si="87">IF(B571="","",IF(ISERROR(MATCH($E571,CL,0)),"Unknown",INDIRECT("'C'!$A$"&amp;MATCH($E571,CL,0)+1)))</f>
        <v/>
      </c>
      <c r="T571" s="222" t="str">
        <f ca="1">IF(B571="","",IF(ISERROR(MATCH($J571,SorP!$B$1:$B$6230,0)),"",INDIRECT("'SorP'!$A$"&amp;MATCH($J571,SorP!$B$1:$B$6230,0))))</f>
        <v/>
      </c>
      <c r="U571" s="238"/>
      <c r="V571" s="270" t="e">
        <f>IF(C571="",NA(),MATCH($B571&amp;$C571,'Smelter Look-up'!$J:$J,0))</f>
        <v>#N/A</v>
      </c>
      <c r="W571" s="271"/>
      <c r="X571" s="271">
        <f t="shared" ref="X571:X618" si="88">IF(AND(C571="Smelter not listed",OR(LEN(D571)=0,LEN(E571)=0)),1,0)</f>
        <v>0</v>
      </c>
      <c r="Y571" s="271"/>
      <c r="Z571" s="271"/>
      <c r="AB571" s="273" t="str">
        <f t="shared" ref="AB571:AB618" si="89">B571&amp;C571</f>
        <v/>
      </c>
    </row>
    <row r="572" spans="1:28" s="272" customFormat="1" ht="20.25">
      <c r="A572" s="214"/>
      <c r="B572" s="215" t="str">
        <f>IF(LEN(A572)=0,"",INDEX('Smelter Look-up'!$A:$A,MATCH($A572,'Smelter Look-up'!$E:$E,0)))</f>
        <v/>
      </c>
      <c r="C572" s="219" t="str">
        <f>IF(LEN(A572)=0,"",INDEX('Smelter Look-up'!$C:$C,MATCH($A572,'Smelter Look-up'!$E:$E,0)))</f>
        <v/>
      </c>
      <c r="D572" s="278"/>
      <c r="E572" s="215" t="s">
        <v>15631</v>
      </c>
      <c r="F572" s="215" t="s">
        <v>15631</v>
      </c>
      <c r="G572" s="215" t="s">
        <v>15631</v>
      </c>
      <c r="H572" s="216" t="str">
        <f ca="1">IF(ISERROR($V572),"",OFFSET('Smelter Look-up'!$G$4,$V572-4,0))</f>
        <v/>
      </c>
      <c r="I572" s="217" t="s">
        <v>15631</v>
      </c>
      <c r="J572" s="217" t="s">
        <v>15631</v>
      </c>
      <c r="K572" s="268"/>
      <c r="L572" s="268"/>
      <c r="M572" s="268"/>
      <c r="N572" s="268"/>
      <c r="O572" s="268"/>
      <c r="P572" s="218"/>
      <c r="Q572" s="269"/>
      <c r="R572" s="215" t="str">
        <f ca="1">IF(ISERROR($V572),"",OFFSET('Smelter Look-up'!$C$4,$V572-4,0)&amp;"")</f>
        <v/>
      </c>
      <c r="S572" s="222" t="str">
        <f t="shared" ca="1" si="87"/>
        <v/>
      </c>
      <c r="T572" s="222" t="str">
        <f ca="1">IF(B572="","",IF(ISERROR(MATCH($J572,SorP!$B$1:$B$6230,0)),"",INDIRECT("'SorP'!$A$"&amp;MATCH($J572,SorP!$B$1:$B$6230,0))))</f>
        <v/>
      </c>
      <c r="U572" s="238"/>
      <c r="V572" s="270" t="e">
        <f>IF(C572="",NA(),MATCH($B572&amp;$C572,'Smelter Look-up'!$J:$J,0))</f>
        <v>#N/A</v>
      </c>
      <c r="W572" s="271"/>
      <c r="X572" s="271">
        <f t="shared" si="88"/>
        <v>0</v>
      </c>
      <c r="Y572" s="271"/>
      <c r="Z572" s="271"/>
      <c r="AB572" s="273" t="str">
        <f t="shared" si="89"/>
        <v/>
      </c>
    </row>
    <row r="573" spans="1:28" s="272" customFormat="1" ht="20.25">
      <c r="A573" s="214"/>
      <c r="B573" s="215" t="str">
        <f>IF(LEN(A573)=0,"",INDEX('Smelter Look-up'!$A:$A,MATCH($A573,'Smelter Look-up'!$E:$E,0)))</f>
        <v/>
      </c>
      <c r="C573" s="219" t="str">
        <f>IF(LEN(A573)=0,"",INDEX('Smelter Look-up'!$C:$C,MATCH($A573,'Smelter Look-up'!$E:$E,0)))</f>
        <v/>
      </c>
      <c r="D573" s="278"/>
      <c r="E573" s="215" t="s">
        <v>15631</v>
      </c>
      <c r="F573" s="215" t="s">
        <v>15631</v>
      </c>
      <c r="G573" s="215" t="s">
        <v>15631</v>
      </c>
      <c r="H573" s="216" t="str">
        <f ca="1">IF(ISERROR($V573),"",OFFSET('Smelter Look-up'!$G$4,$V573-4,0))</f>
        <v/>
      </c>
      <c r="I573" s="217" t="s">
        <v>15631</v>
      </c>
      <c r="J573" s="217" t="s">
        <v>15631</v>
      </c>
      <c r="K573" s="268"/>
      <c r="L573" s="268"/>
      <c r="M573" s="268"/>
      <c r="N573" s="268"/>
      <c r="O573" s="268"/>
      <c r="P573" s="218"/>
      <c r="Q573" s="269"/>
      <c r="R573" s="215" t="str">
        <f ca="1">IF(ISERROR($V573),"",OFFSET('Smelter Look-up'!$C$4,$V573-4,0)&amp;"")</f>
        <v/>
      </c>
      <c r="S573" s="222" t="str">
        <f t="shared" ca="1" si="87"/>
        <v/>
      </c>
      <c r="T573" s="222" t="str">
        <f ca="1">IF(B573="","",IF(ISERROR(MATCH($J573,SorP!$B$1:$B$6230,0)),"",INDIRECT("'SorP'!$A$"&amp;MATCH($J573,SorP!$B$1:$B$6230,0))))</f>
        <v/>
      </c>
      <c r="U573" s="238"/>
      <c r="V573" s="270" t="e">
        <f>IF(C573="",NA(),MATCH($B573&amp;$C573,'Smelter Look-up'!$J:$J,0))</f>
        <v>#N/A</v>
      </c>
      <c r="W573" s="271"/>
      <c r="X573" s="271">
        <f t="shared" si="88"/>
        <v>0</v>
      </c>
      <c r="Y573" s="271"/>
      <c r="Z573" s="271"/>
      <c r="AB573" s="273" t="str">
        <f t="shared" si="89"/>
        <v/>
      </c>
    </row>
    <row r="574" spans="1:28" s="272" customFormat="1" ht="20.25">
      <c r="A574" s="214"/>
      <c r="B574" s="215" t="str">
        <f>IF(LEN(A574)=0,"",INDEX('Smelter Look-up'!$A:$A,MATCH($A574,'Smelter Look-up'!$E:$E,0)))</f>
        <v/>
      </c>
      <c r="C574" s="219" t="str">
        <f>IF(LEN(A574)=0,"",INDEX('Smelter Look-up'!$C:$C,MATCH($A574,'Smelter Look-up'!$E:$E,0)))</f>
        <v/>
      </c>
      <c r="D574" s="278"/>
      <c r="E574" s="215" t="s">
        <v>15631</v>
      </c>
      <c r="F574" s="215" t="s">
        <v>15631</v>
      </c>
      <c r="G574" s="215" t="s">
        <v>15631</v>
      </c>
      <c r="H574" s="216" t="str">
        <f ca="1">IF(ISERROR($V574),"",OFFSET('Smelter Look-up'!$G$4,$V574-4,0))</f>
        <v/>
      </c>
      <c r="I574" s="217" t="s">
        <v>15631</v>
      </c>
      <c r="J574" s="217" t="s">
        <v>15631</v>
      </c>
      <c r="K574" s="268"/>
      <c r="L574" s="268"/>
      <c r="M574" s="268"/>
      <c r="N574" s="268"/>
      <c r="O574" s="268"/>
      <c r="P574" s="218"/>
      <c r="Q574" s="269"/>
      <c r="R574" s="215" t="str">
        <f ca="1">IF(ISERROR($V574),"",OFFSET('Smelter Look-up'!$C$4,$V574-4,0)&amp;"")</f>
        <v/>
      </c>
      <c r="S574" s="222" t="str">
        <f t="shared" ca="1" si="87"/>
        <v/>
      </c>
      <c r="T574" s="222" t="str">
        <f ca="1">IF(B574="","",IF(ISERROR(MATCH($J574,SorP!$B$1:$B$6230,0)),"",INDIRECT("'SorP'!$A$"&amp;MATCH($J574,SorP!$B$1:$B$6230,0))))</f>
        <v/>
      </c>
      <c r="U574" s="238"/>
      <c r="V574" s="270" t="e">
        <f>IF(C574="",NA(),MATCH($B574&amp;$C574,'Smelter Look-up'!$J:$J,0))</f>
        <v>#N/A</v>
      </c>
      <c r="W574" s="271"/>
      <c r="X574" s="271">
        <f t="shared" si="88"/>
        <v>0</v>
      </c>
      <c r="Y574" s="271"/>
      <c r="Z574" s="271"/>
      <c r="AB574" s="273" t="str">
        <f t="shared" si="89"/>
        <v/>
      </c>
    </row>
    <row r="575" spans="1:28" s="272" customFormat="1" ht="20.25">
      <c r="A575" s="214"/>
      <c r="B575" s="215" t="str">
        <f>IF(LEN(A575)=0,"",INDEX('Smelter Look-up'!$A:$A,MATCH($A575,'Smelter Look-up'!$E:$E,0)))</f>
        <v/>
      </c>
      <c r="C575" s="219" t="str">
        <f>IF(LEN(A575)=0,"",INDEX('Smelter Look-up'!$C:$C,MATCH($A575,'Smelter Look-up'!$E:$E,0)))</f>
        <v/>
      </c>
      <c r="D575" s="278"/>
      <c r="E575" s="215" t="s">
        <v>15631</v>
      </c>
      <c r="F575" s="215" t="s">
        <v>15631</v>
      </c>
      <c r="G575" s="215" t="s">
        <v>15631</v>
      </c>
      <c r="H575" s="216" t="str">
        <f ca="1">IF(ISERROR($V575),"",OFFSET('Smelter Look-up'!$G$4,$V575-4,0))</f>
        <v/>
      </c>
      <c r="I575" s="217" t="s">
        <v>15631</v>
      </c>
      <c r="J575" s="217" t="s">
        <v>15631</v>
      </c>
      <c r="K575" s="268"/>
      <c r="L575" s="268"/>
      <c r="M575" s="268"/>
      <c r="N575" s="268"/>
      <c r="O575" s="268"/>
      <c r="P575" s="218"/>
      <c r="Q575" s="269"/>
      <c r="R575" s="215" t="str">
        <f ca="1">IF(ISERROR($V575),"",OFFSET('Smelter Look-up'!$C$4,$V575-4,0)&amp;"")</f>
        <v/>
      </c>
      <c r="S575" s="222" t="str">
        <f t="shared" ca="1" si="87"/>
        <v/>
      </c>
      <c r="T575" s="222" t="str">
        <f ca="1">IF(B575="","",IF(ISERROR(MATCH($J575,SorP!$B$1:$B$6230,0)),"",INDIRECT("'SorP'!$A$"&amp;MATCH($J575,SorP!$B$1:$B$6230,0))))</f>
        <v/>
      </c>
      <c r="U575" s="238"/>
      <c r="V575" s="270" t="e">
        <f>IF(C575="",NA(),MATCH($B575&amp;$C575,'Smelter Look-up'!$J:$J,0))</f>
        <v>#N/A</v>
      </c>
      <c r="W575" s="271"/>
      <c r="X575" s="271">
        <f t="shared" si="88"/>
        <v>0</v>
      </c>
      <c r="Y575" s="271"/>
      <c r="Z575" s="271"/>
      <c r="AB575" s="273" t="str">
        <f t="shared" si="89"/>
        <v/>
      </c>
    </row>
    <row r="576" spans="1:28" s="272" customFormat="1" ht="20.25">
      <c r="A576" s="214"/>
      <c r="B576" s="215" t="str">
        <f>IF(LEN(A576)=0,"",INDEX('Smelter Look-up'!$A:$A,MATCH($A576,'Smelter Look-up'!$E:$E,0)))</f>
        <v/>
      </c>
      <c r="C576" s="219" t="str">
        <f>IF(LEN(A576)=0,"",INDEX('Smelter Look-up'!$C:$C,MATCH($A576,'Smelter Look-up'!$E:$E,0)))</f>
        <v/>
      </c>
      <c r="D576" s="278"/>
      <c r="E576" s="215" t="s">
        <v>15631</v>
      </c>
      <c r="F576" s="215" t="s">
        <v>15631</v>
      </c>
      <c r="G576" s="215" t="s">
        <v>15631</v>
      </c>
      <c r="H576" s="216" t="str">
        <f ca="1">IF(ISERROR($V576),"",OFFSET('Smelter Look-up'!$G$4,$V576-4,0))</f>
        <v/>
      </c>
      <c r="I576" s="217" t="s">
        <v>15631</v>
      </c>
      <c r="J576" s="217" t="s">
        <v>15631</v>
      </c>
      <c r="K576" s="268"/>
      <c r="L576" s="268"/>
      <c r="M576" s="268"/>
      <c r="N576" s="268"/>
      <c r="O576" s="268"/>
      <c r="P576" s="218"/>
      <c r="Q576" s="269"/>
      <c r="R576" s="215" t="str">
        <f ca="1">IF(ISERROR($V576),"",OFFSET('Smelter Look-up'!$C$4,$V576-4,0)&amp;"")</f>
        <v/>
      </c>
      <c r="S576" s="222" t="str">
        <f t="shared" ca="1" si="87"/>
        <v/>
      </c>
      <c r="T576" s="222" t="str">
        <f ca="1">IF(B576="","",IF(ISERROR(MATCH($J576,SorP!$B$1:$B$6230,0)),"",INDIRECT("'SorP'!$A$"&amp;MATCH($J576,SorP!$B$1:$B$6230,0))))</f>
        <v/>
      </c>
      <c r="U576" s="238"/>
      <c r="V576" s="270" t="e">
        <f>IF(C576="",NA(),MATCH($B576&amp;$C576,'Smelter Look-up'!$J:$J,0))</f>
        <v>#N/A</v>
      </c>
      <c r="W576" s="271"/>
      <c r="X576" s="271">
        <f t="shared" si="88"/>
        <v>0</v>
      </c>
      <c r="Y576" s="271"/>
      <c r="Z576" s="271"/>
      <c r="AB576" s="273" t="str">
        <f t="shared" si="89"/>
        <v/>
      </c>
    </row>
    <row r="577" spans="1:28" s="272" customFormat="1" ht="20.25">
      <c r="A577" s="214"/>
      <c r="B577" s="215" t="str">
        <f>IF(LEN(A577)=0,"",INDEX('Smelter Look-up'!$A:$A,MATCH($A577,'Smelter Look-up'!$E:$E,0)))</f>
        <v/>
      </c>
      <c r="C577" s="219" t="str">
        <f>IF(LEN(A577)=0,"",INDEX('Smelter Look-up'!$C:$C,MATCH($A577,'Smelter Look-up'!$E:$E,0)))</f>
        <v/>
      </c>
      <c r="D577" s="278"/>
      <c r="E577" s="215" t="s">
        <v>15631</v>
      </c>
      <c r="F577" s="215" t="s">
        <v>15631</v>
      </c>
      <c r="G577" s="215" t="s">
        <v>15631</v>
      </c>
      <c r="H577" s="216" t="str">
        <f ca="1">IF(ISERROR($V577),"",OFFSET('Smelter Look-up'!$G$4,$V577-4,0))</f>
        <v/>
      </c>
      <c r="I577" s="217" t="s">
        <v>15631</v>
      </c>
      <c r="J577" s="217" t="s">
        <v>15631</v>
      </c>
      <c r="K577" s="268"/>
      <c r="L577" s="268"/>
      <c r="M577" s="268"/>
      <c r="N577" s="268"/>
      <c r="O577" s="268"/>
      <c r="P577" s="218"/>
      <c r="Q577" s="269"/>
      <c r="R577" s="215" t="str">
        <f ca="1">IF(ISERROR($V577),"",OFFSET('Smelter Look-up'!$C$4,$V577-4,0)&amp;"")</f>
        <v/>
      </c>
      <c r="S577" s="222" t="str">
        <f t="shared" ca="1" si="87"/>
        <v/>
      </c>
      <c r="T577" s="222" t="str">
        <f ca="1">IF(B577="","",IF(ISERROR(MATCH($J577,SorP!$B$1:$B$6230,0)),"",INDIRECT("'SorP'!$A$"&amp;MATCH($J577,SorP!$B$1:$B$6230,0))))</f>
        <v/>
      </c>
      <c r="U577" s="238"/>
      <c r="V577" s="270" t="e">
        <f>IF(C577="",NA(),MATCH($B577&amp;$C577,'Smelter Look-up'!$J:$J,0))</f>
        <v>#N/A</v>
      </c>
      <c r="W577" s="271"/>
      <c r="X577" s="271">
        <f t="shared" si="88"/>
        <v>0</v>
      </c>
      <c r="Y577" s="271"/>
      <c r="Z577" s="271"/>
      <c r="AB577" s="273" t="str">
        <f t="shared" si="89"/>
        <v/>
      </c>
    </row>
    <row r="578" spans="1:28" s="272" customFormat="1" ht="20.25">
      <c r="A578" s="214"/>
      <c r="B578" s="215" t="str">
        <f>IF(LEN(A578)=0,"",INDEX('Smelter Look-up'!$A:$A,MATCH($A578,'Smelter Look-up'!$E:$E,0)))</f>
        <v/>
      </c>
      <c r="C578" s="219" t="str">
        <f>IF(LEN(A578)=0,"",INDEX('Smelter Look-up'!$C:$C,MATCH($A578,'Smelter Look-up'!$E:$E,0)))</f>
        <v/>
      </c>
      <c r="D578" s="278"/>
      <c r="E578" s="215" t="s">
        <v>15631</v>
      </c>
      <c r="F578" s="215" t="s">
        <v>15631</v>
      </c>
      <c r="G578" s="215" t="s">
        <v>15631</v>
      </c>
      <c r="H578" s="216" t="str">
        <f ca="1">IF(ISERROR($V578),"",OFFSET('Smelter Look-up'!$G$4,$V578-4,0))</f>
        <v/>
      </c>
      <c r="I578" s="217" t="s">
        <v>15631</v>
      </c>
      <c r="J578" s="217" t="s">
        <v>15631</v>
      </c>
      <c r="K578" s="268"/>
      <c r="L578" s="268"/>
      <c r="M578" s="268"/>
      <c r="N578" s="268"/>
      <c r="O578" s="268"/>
      <c r="P578" s="218"/>
      <c r="Q578" s="269"/>
      <c r="R578" s="215" t="str">
        <f ca="1">IF(ISERROR($V578),"",OFFSET('Smelter Look-up'!$C$4,$V578-4,0)&amp;"")</f>
        <v/>
      </c>
      <c r="S578" s="222" t="str">
        <f t="shared" ca="1" si="87"/>
        <v/>
      </c>
      <c r="T578" s="222" t="str">
        <f ca="1">IF(B578="","",IF(ISERROR(MATCH($J578,SorP!$B$1:$B$6230,0)),"",INDIRECT("'SorP'!$A$"&amp;MATCH($J578,SorP!$B$1:$B$6230,0))))</f>
        <v/>
      </c>
      <c r="U578" s="238"/>
      <c r="V578" s="270" t="e">
        <f>IF(C578="",NA(),MATCH($B578&amp;$C578,'Smelter Look-up'!$J:$J,0))</f>
        <v>#N/A</v>
      </c>
      <c r="W578" s="271"/>
      <c r="X578" s="271">
        <f t="shared" si="88"/>
        <v>0</v>
      </c>
      <c r="Y578" s="271"/>
      <c r="Z578" s="271"/>
      <c r="AB578" s="273" t="str">
        <f t="shared" si="89"/>
        <v/>
      </c>
    </row>
    <row r="579" spans="1:28" s="272" customFormat="1" ht="20.25">
      <c r="A579" s="214"/>
      <c r="B579" s="215" t="str">
        <f>IF(LEN(A579)=0,"",INDEX('Smelter Look-up'!$A:$A,MATCH($A579,'Smelter Look-up'!$E:$E,0)))</f>
        <v/>
      </c>
      <c r="C579" s="219" t="str">
        <f>IF(LEN(A579)=0,"",INDEX('Smelter Look-up'!$C:$C,MATCH($A579,'Smelter Look-up'!$E:$E,0)))</f>
        <v/>
      </c>
      <c r="D579" s="278"/>
      <c r="E579" s="215" t="s">
        <v>15631</v>
      </c>
      <c r="F579" s="215" t="s">
        <v>15631</v>
      </c>
      <c r="G579" s="215" t="s">
        <v>15631</v>
      </c>
      <c r="H579" s="216" t="str">
        <f ca="1">IF(ISERROR($V579),"",OFFSET('Smelter Look-up'!$G$4,$V579-4,0))</f>
        <v/>
      </c>
      <c r="I579" s="217" t="s">
        <v>15631</v>
      </c>
      <c r="J579" s="217" t="s">
        <v>15631</v>
      </c>
      <c r="K579" s="268"/>
      <c r="L579" s="268"/>
      <c r="M579" s="268"/>
      <c r="N579" s="268"/>
      <c r="O579" s="268"/>
      <c r="P579" s="218"/>
      <c r="Q579" s="269"/>
      <c r="R579" s="215" t="str">
        <f ca="1">IF(ISERROR($V579),"",OFFSET('Smelter Look-up'!$C$4,$V579-4,0)&amp;"")</f>
        <v/>
      </c>
      <c r="S579" s="222" t="str">
        <f t="shared" ca="1" si="87"/>
        <v/>
      </c>
      <c r="T579" s="222" t="str">
        <f ca="1">IF(B579="","",IF(ISERROR(MATCH($J579,SorP!$B$1:$B$6230,0)),"",INDIRECT("'SorP'!$A$"&amp;MATCH($J579,SorP!$B$1:$B$6230,0))))</f>
        <v/>
      </c>
      <c r="U579" s="238"/>
      <c r="V579" s="270" t="e">
        <f>IF(C579="",NA(),MATCH($B579&amp;$C579,'Smelter Look-up'!$J:$J,0))</f>
        <v>#N/A</v>
      </c>
      <c r="W579" s="271"/>
      <c r="X579" s="271">
        <f t="shared" si="88"/>
        <v>0</v>
      </c>
      <c r="Y579" s="271"/>
      <c r="Z579" s="271"/>
      <c r="AB579" s="273" t="str">
        <f t="shared" si="89"/>
        <v/>
      </c>
    </row>
    <row r="580" spans="1:28" s="272" customFormat="1" ht="20.25">
      <c r="A580" s="214"/>
      <c r="B580" s="215" t="str">
        <f>IF(LEN(A580)=0,"",INDEX('Smelter Look-up'!$A:$A,MATCH($A580,'Smelter Look-up'!$E:$E,0)))</f>
        <v/>
      </c>
      <c r="C580" s="219" t="str">
        <f>IF(LEN(A580)=0,"",INDEX('Smelter Look-up'!$C:$C,MATCH($A580,'Smelter Look-up'!$E:$E,0)))</f>
        <v/>
      </c>
      <c r="D580" s="278"/>
      <c r="E580" s="215" t="s">
        <v>15631</v>
      </c>
      <c r="F580" s="215" t="s">
        <v>15631</v>
      </c>
      <c r="G580" s="215" t="s">
        <v>15631</v>
      </c>
      <c r="H580" s="216" t="str">
        <f ca="1">IF(ISERROR($V580),"",OFFSET('Smelter Look-up'!$G$4,$V580-4,0))</f>
        <v/>
      </c>
      <c r="I580" s="217" t="s">
        <v>15631</v>
      </c>
      <c r="J580" s="217" t="s">
        <v>15631</v>
      </c>
      <c r="K580" s="268"/>
      <c r="L580" s="268"/>
      <c r="M580" s="268"/>
      <c r="N580" s="268"/>
      <c r="O580" s="268"/>
      <c r="P580" s="218"/>
      <c r="Q580" s="269"/>
      <c r="R580" s="215" t="str">
        <f ca="1">IF(ISERROR($V580),"",OFFSET('Smelter Look-up'!$C$4,$V580-4,0)&amp;"")</f>
        <v/>
      </c>
      <c r="S580" s="222" t="str">
        <f t="shared" ca="1" si="87"/>
        <v/>
      </c>
      <c r="T580" s="222" t="str">
        <f ca="1">IF(B580="","",IF(ISERROR(MATCH($J580,SorP!$B$1:$B$6230,0)),"",INDIRECT("'SorP'!$A$"&amp;MATCH($J580,SorP!$B$1:$B$6230,0))))</f>
        <v/>
      </c>
      <c r="U580" s="238"/>
      <c r="V580" s="270" t="e">
        <f>IF(C580="",NA(),MATCH($B580&amp;$C580,'Smelter Look-up'!$J:$J,0))</f>
        <v>#N/A</v>
      </c>
      <c r="W580" s="271"/>
      <c r="X580" s="271">
        <f t="shared" si="88"/>
        <v>0</v>
      </c>
      <c r="Y580" s="271"/>
      <c r="Z580" s="271"/>
      <c r="AB580" s="273" t="str">
        <f t="shared" si="89"/>
        <v/>
      </c>
    </row>
    <row r="581" spans="1:28" s="272" customFormat="1" ht="20.25">
      <c r="A581" s="214"/>
      <c r="B581" s="215" t="str">
        <f>IF(LEN(A581)=0,"",INDEX('Smelter Look-up'!$A:$A,MATCH($A581,'Smelter Look-up'!$E:$E,0)))</f>
        <v/>
      </c>
      <c r="C581" s="219" t="str">
        <f>IF(LEN(A581)=0,"",INDEX('Smelter Look-up'!$C:$C,MATCH($A581,'Smelter Look-up'!$E:$E,0)))</f>
        <v/>
      </c>
      <c r="D581" s="278"/>
      <c r="E581" s="215" t="s">
        <v>15631</v>
      </c>
      <c r="F581" s="215" t="s">
        <v>15631</v>
      </c>
      <c r="G581" s="215" t="s">
        <v>15631</v>
      </c>
      <c r="H581" s="216" t="str">
        <f ca="1">IF(ISERROR($V581),"",OFFSET('Smelter Look-up'!$G$4,$V581-4,0))</f>
        <v/>
      </c>
      <c r="I581" s="217" t="s">
        <v>15631</v>
      </c>
      <c r="J581" s="217" t="s">
        <v>15631</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si="88"/>
        <v>0</v>
      </c>
      <c r="Y581" s="271"/>
      <c r="Z581" s="271"/>
      <c r="AB581" s="273" t="str">
        <f t="shared" si="89"/>
        <v/>
      </c>
    </row>
    <row r="582" spans="1:28" s="272" customFormat="1" ht="20.25">
      <c r="A582" s="214"/>
      <c r="B582" s="215" t="str">
        <f>IF(LEN(A582)=0,"",INDEX('Smelter Look-up'!$A:$A,MATCH($A582,'Smelter Look-up'!$E:$E,0)))</f>
        <v/>
      </c>
      <c r="C582" s="219" t="str">
        <f>IF(LEN(A582)=0,"",INDEX('Smelter Look-up'!$C:$C,MATCH($A582,'Smelter Look-up'!$E:$E,0)))</f>
        <v/>
      </c>
      <c r="D582" s="278"/>
      <c r="E582" s="215" t="s">
        <v>15631</v>
      </c>
      <c r="F582" s="215" t="s">
        <v>15631</v>
      </c>
      <c r="G582" s="215" t="s">
        <v>15631</v>
      </c>
      <c r="H582" s="216" t="str">
        <f ca="1">IF(ISERROR($V582),"",OFFSET('Smelter Look-up'!$G$4,$V582-4,0))</f>
        <v/>
      </c>
      <c r="I582" s="217" t="s">
        <v>15631</v>
      </c>
      <c r="J582" s="217" t="s">
        <v>15631</v>
      </c>
      <c r="K582" s="268"/>
      <c r="L582" s="268"/>
      <c r="M582" s="268"/>
      <c r="N582" s="268"/>
      <c r="O582" s="268"/>
      <c r="P582" s="218"/>
      <c r="Q582" s="269"/>
      <c r="R582" s="215" t="str">
        <f ca="1">IF(ISERROR($V582),"",OFFSET('Smelter Look-up'!$C$4,$V582-4,0)&amp;"")</f>
        <v/>
      </c>
      <c r="S582" s="222" t="str">
        <f t="shared" ca="1" si="87"/>
        <v/>
      </c>
      <c r="T582" s="222" t="str">
        <f ca="1">IF(B582="","",IF(ISERROR(MATCH($J582,SorP!$B$1:$B$6230,0)),"",INDIRECT("'SorP'!$A$"&amp;MATCH($J582,SorP!$B$1:$B$6230,0))))</f>
        <v/>
      </c>
      <c r="U582" s="238"/>
      <c r="V582" s="270" t="e">
        <f>IF(C582="",NA(),MATCH($B582&amp;$C582,'Smelter Look-up'!$J:$J,0))</f>
        <v>#N/A</v>
      </c>
      <c r="W582" s="271"/>
      <c r="X582" s="271">
        <f t="shared" si="88"/>
        <v>0</v>
      </c>
      <c r="Y582" s="271"/>
      <c r="Z582" s="271"/>
      <c r="AB582" s="273" t="str">
        <f t="shared" si="89"/>
        <v/>
      </c>
    </row>
    <row r="583" spans="1:28" s="272" customFormat="1" ht="20.25">
      <c r="A583" s="214"/>
      <c r="B583" s="215" t="str">
        <f>IF(LEN(A583)=0,"",INDEX('Smelter Look-up'!$A:$A,MATCH($A583,'Smelter Look-up'!$E:$E,0)))</f>
        <v/>
      </c>
      <c r="C583" s="219" t="str">
        <f>IF(LEN(A583)=0,"",INDEX('Smelter Look-up'!$C:$C,MATCH($A583,'Smelter Look-up'!$E:$E,0)))</f>
        <v/>
      </c>
      <c r="D583" s="278"/>
      <c r="E583" s="215" t="s">
        <v>15631</v>
      </c>
      <c r="F583" s="215" t="s">
        <v>15631</v>
      </c>
      <c r="G583" s="215" t="s">
        <v>15631</v>
      </c>
      <c r="H583" s="216" t="str">
        <f ca="1">IF(ISERROR($V583),"",OFFSET('Smelter Look-up'!$G$4,$V583-4,0))</f>
        <v/>
      </c>
      <c r="I583" s="217" t="s">
        <v>15631</v>
      </c>
      <c r="J583" s="217" t="s">
        <v>15631</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si="88"/>
        <v>0</v>
      </c>
      <c r="Y583" s="271"/>
      <c r="Z583" s="271"/>
      <c r="AB583" s="273" t="str">
        <f t="shared" si="89"/>
        <v/>
      </c>
    </row>
    <row r="584" spans="1:28" s="272" customFormat="1" ht="20.25">
      <c r="A584" s="214"/>
      <c r="B584" s="215" t="str">
        <f>IF(LEN(A584)=0,"",INDEX('Smelter Look-up'!$A:$A,MATCH($A584,'Smelter Look-up'!$E:$E,0)))</f>
        <v/>
      </c>
      <c r="C584" s="219" t="str">
        <f>IF(LEN(A584)=0,"",INDEX('Smelter Look-up'!$C:$C,MATCH($A584,'Smelter Look-up'!$E:$E,0)))</f>
        <v/>
      </c>
      <c r="D584" s="278"/>
      <c r="E584" s="215" t="s">
        <v>15631</v>
      </c>
      <c r="F584" s="215" t="s">
        <v>15631</v>
      </c>
      <c r="G584" s="215" t="s">
        <v>15631</v>
      </c>
      <c r="H584" s="216" t="str">
        <f ca="1">IF(ISERROR($V584),"",OFFSET('Smelter Look-up'!$G$4,$V584-4,0))</f>
        <v/>
      </c>
      <c r="I584" s="217" t="s">
        <v>15631</v>
      </c>
      <c r="J584" s="217" t="s">
        <v>15631</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si="88"/>
        <v>0</v>
      </c>
      <c r="Y584" s="271"/>
      <c r="Z584" s="271"/>
      <c r="AB584" s="273" t="str">
        <f t="shared" si="89"/>
        <v/>
      </c>
    </row>
    <row r="585" spans="1:28" s="272" customFormat="1" ht="20.25">
      <c r="A585" s="214"/>
      <c r="B585" s="215" t="str">
        <f>IF(LEN(A585)=0,"",INDEX('Smelter Look-up'!$A:$A,MATCH($A585,'Smelter Look-up'!$E:$E,0)))</f>
        <v/>
      </c>
      <c r="C585" s="219" t="str">
        <f>IF(LEN(A585)=0,"",INDEX('Smelter Look-up'!$C:$C,MATCH($A585,'Smelter Look-up'!$E:$E,0)))</f>
        <v/>
      </c>
      <c r="D585" s="278"/>
      <c r="E585" s="215" t="s">
        <v>15631</v>
      </c>
      <c r="F585" s="215" t="s">
        <v>15631</v>
      </c>
      <c r="G585" s="215" t="s">
        <v>15631</v>
      </c>
      <c r="H585" s="216" t="str">
        <f ca="1">IF(ISERROR($V585),"",OFFSET('Smelter Look-up'!$G$4,$V585-4,0))</f>
        <v/>
      </c>
      <c r="I585" s="217" t="s">
        <v>15631</v>
      </c>
      <c r="J585" s="217" t="s">
        <v>15631</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si="88"/>
        <v>0</v>
      </c>
      <c r="Y585" s="271"/>
      <c r="Z585" s="271"/>
      <c r="AB585" s="273" t="str">
        <f t="shared" si="89"/>
        <v/>
      </c>
    </row>
    <row r="586" spans="1:28" s="272" customFormat="1" ht="20.25">
      <c r="A586" s="214"/>
      <c r="B586" s="215" t="str">
        <f>IF(LEN(A586)=0,"",INDEX('Smelter Look-up'!$A:$A,MATCH($A586,'Smelter Look-up'!$E:$E,0)))</f>
        <v/>
      </c>
      <c r="C586" s="219" t="str">
        <f>IF(LEN(A586)=0,"",INDEX('Smelter Look-up'!$C:$C,MATCH($A586,'Smelter Look-up'!$E:$E,0)))</f>
        <v/>
      </c>
      <c r="D586" s="278"/>
      <c r="E586" s="215" t="s">
        <v>15631</v>
      </c>
      <c r="F586" s="215" t="s">
        <v>15631</v>
      </c>
      <c r="G586" s="215" t="s">
        <v>15631</v>
      </c>
      <c r="H586" s="216" t="str">
        <f ca="1">IF(ISERROR($V586),"",OFFSET('Smelter Look-up'!$G$4,$V586-4,0))</f>
        <v/>
      </c>
      <c r="I586" s="217" t="s">
        <v>15631</v>
      </c>
      <c r="J586" s="217" t="s">
        <v>15631</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
        <v>15631</v>
      </c>
      <c r="F587" s="215" t="s">
        <v>15631</v>
      </c>
      <c r="G587" s="215" t="s">
        <v>15631</v>
      </c>
      <c r="H587" s="216" t="str">
        <f ca="1">IF(ISERROR($V587),"",OFFSET('Smelter Look-up'!$G$4,$V587-4,0))</f>
        <v/>
      </c>
      <c r="I587" s="217" t="s">
        <v>15631</v>
      </c>
      <c r="J587" s="217" t="s">
        <v>15631</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
        <v>15631</v>
      </c>
      <c r="F588" s="215" t="s">
        <v>15631</v>
      </c>
      <c r="G588" s="215" t="s">
        <v>15631</v>
      </c>
      <c r="H588" s="216" t="str">
        <f ca="1">IF(ISERROR($V588),"",OFFSET('Smelter Look-up'!$G$4,$V588-4,0))</f>
        <v/>
      </c>
      <c r="I588" s="217" t="s">
        <v>15631</v>
      </c>
      <c r="J588" s="217" t="s">
        <v>15631</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
        <v>15631</v>
      </c>
      <c r="F589" s="215" t="s">
        <v>15631</v>
      </c>
      <c r="G589" s="215" t="s">
        <v>15631</v>
      </c>
      <c r="H589" s="216" t="str">
        <f ca="1">IF(ISERROR($V589),"",OFFSET('Smelter Look-up'!$G$4,$V589-4,0))</f>
        <v/>
      </c>
      <c r="I589" s="217" t="s">
        <v>15631</v>
      </c>
      <c r="J589" s="217" t="s">
        <v>15631</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
        <v>15631</v>
      </c>
      <c r="F590" s="215" t="s">
        <v>15631</v>
      </c>
      <c r="G590" s="215" t="s">
        <v>15631</v>
      </c>
      <c r="H590" s="216" t="str">
        <f ca="1">IF(ISERROR($V590),"",OFFSET('Smelter Look-up'!$G$4,$V590-4,0))</f>
        <v/>
      </c>
      <c r="I590" s="217" t="s">
        <v>15631</v>
      </c>
      <c r="J590" s="217" t="s">
        <v>15631</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
        <v>15631</v>
      </c>
      <c r="F591" s="215" t="s">
        <v>15631</v>
      </c>
      <c r="G591" s="215" t="s">
        <v>15631</v>
      </c>
      <c r="H591" s="216" t="str">
        <f ca="1">IF(ISERROR($V591),"",OFFSET('Smelter Look-up'!$G$4,$V591-4,0))</f>
        <v/>
      </c>
      <c r="I591" s="217" t="s">
        <v>15631</v>
      </c>
      <c r="J591" s="217" t="s">
        <v>15631</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
        <v>15631</v>
      </c>
      <c r="F592" s="215" t="s">
        <v>15631</v>
      </c>
      <c r="G592" s="215" t="s">
        <v>15631</v>
      </c>
      <c r="H592" s="216" t="str">
        <f ca="1">IF(ISERROR($V592),"",OFFSET('Smelter Look-up'!$G$4,$V592-4,0))</f>
        <v/>
      </c>
      <c r="I592" s="217" t="s">
        <v>15631</v>
      </c>
      <c r="J592" s="217" t="s">
        <v>15631</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
        <v>15631</v>
      </c>
      <c r="F593" s="215" t="s">
        <v>15631</v>
      </c>
      <c r="G593" s="215" t="s">
        <v>15631</v>
      </c>
      <c r="H593" s="216" t="str">
        <f ca="1">IF(ISERROR($V593),"",OFFSET('Smelter Look-up'!$G$4,$V593-4,0))</f>
        <v/>
      </c>
      <c r="I593" s="217" t="s">
        <v>15631</v>
      </c>
      <c r="J593" s="217" t="s">
        <v>15631</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
        <v>15631</v>
      </c>
      <c r="F594" s="215" t="s">
        <v>15631</v>
      </c>
      <c r="G594" s="215" t="s">
        <v>15631</v>
      </c>
      <c r="H594" s="216" t="str">
        <f ca="1">IF(ISERROR($V594),"",OFFSET('Smelter Look-up'!$G$4,$V594-4,0))</f>
        <v/>
      </c>
      <c r="I594" s="217" t="s">
        <v>15631</v>
      </c>
      <c r="J594" s="217" t="s">
        <v>15631</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
        <v>15631</v>
      </c>
      <c r="F595" s="215" t="s">
        <v>15631</v>
      </c>
      <c r="G595" s="215" t="s">
        <v>15631</v>
      </c>
      <c r="H595" s="216" t="str">
        <f ca="1">IF(ISERROR($V595),"",OFFSET('Smelter Look-up'!$G$4,$V595-4,0))</f>
        <v/>
      </c>
      <c r="I595" s="217" t="s">
        <v>15631</v>
      </c>
      <c r="J595" s="217" t="s">
        <v>15631</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
        <v>15631</v>
      </c>
      <c r="F596" s="215" t="s">
        <v>15631</v>
      </c>
      <c r="G596" s="215" t="s">
        <v>15631</v>
      </c>
      <c r="H596" s="216" t="str">
        <f ca="1">IF(ISERROR($V596),"",OFFSET('Smelter Look-up'!$G$4,$V596-4,0))</f>
        <v/>
      </c>
      <c r="I596" s="217" t="s">
        <v>15631</v>
      </c>
      <c r="J596" s="217" t="s">
        <v>15631</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
        <v>15631</v>
      </c>
      <c r="F597" s="215" t="s">
        <v>15631</v>
      </c>
      <c r="G597" s="215" t="s">
        <v>15631</v>
      </c>
      <c r="H597" s="216" t="str">
        <f ca="1">IF(ISERROR($V597),"",OFFSET('Smelter Look-up'!$G$4,$V597-4,0))</f>
        <v/>
      </c>
      <c r="I597" s="217" t="s">
        <v>15631</v>
      </c>
      <c r="J597" s="217" t="s">
        <v>15631</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
        <v>15631</v>
      </c>
      <c r="F598" s="215" t="s">
        <v>15631</v>
      </c>
      <c r="G598" s="215" t="s">
        <v>15631</v>
      </c>
      <c r="H598" s="216" t="str">
        <f ca="1">IF(ISERROR($V598),"",OFFSET('Smelter Look-up'!$G$4,$V598-4,0))</f>
        <v/>
      </c>
      <c r="I598" s="217" t="s">
        <v>15631</v>
      </c>
      <c r="J598" s="217" t="s">
        <v>15631</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
        <v>15631</v>
      </c>
      <c r="F599" s="215" t="s">
        <v>15631</v>
      </c>
      <c r="G599" s="215" t="s">
        <v>15631</v>
      </c>
      <c r="H599" s="216" t="str">
        <f ca="1">IF(ISERROR($V599),"",OFFSET('Smelter Look-up'!$G$4,$V599-4,0))</f>
        <v/>
      </c>
      <c r="I599" s="217" t="s">
        <v>15631</v>
      </c>
      <c r="J599" s="217" t="s">
        <v>15631</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
        <v>15631</v>
      </c>
      <c r="F600" s="215" t="s">
        <v>15631</v>
      </c>
      <c r="G600" s="215" t="s">
        <v>15631</v>
      </c>
      <c r="H600" s="216" t="str">
        <f ca="1">IF(ISERROR($V600),"",OFFSET('Smelter Look-up'!$G$4,$V600-4,0))</f>
        <v/>
      </c>
      <c r="I600" s="217" t="s">
        <v>15631</v>
      </c>
      <c r="J600" s="217" t="s">
        <v>15631</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
        <v>15631</v>
      </c>
      <c r="F601" s="215" t="s">
        <v>15631</v>
      </c>
      <c r="G601" s="215" t="s">
        <v>15631</v>
      </c>
      <c r="H601" s="216" t="str">
        <f ca="1">IF(ISERROR($V601),"",OFFSET('Smelter Look-up'!$G$4,$V601-4,0))</f>
        <v/>
      </c>
      <c r="I601" s="217" t="s">
        <v>15631</v>
      </c>
      <c r="J601" s="217" t="s">
        <v>15631</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
        <v>15631</v>
      </c>
      <c r="F602" s="215" t="s">
        <v>15631</v>
      </c>
      <c r="G602" s="215" t="s">
        <v>15631</v>
      </c>
      <c r="H602" s="216" t="str">
        <f ca="1">IF(ISERROR($V602),"",OFFSET('Smelter Look-up'!$G$4,$V602-4,0))</f>
        <v/>
      </c>
      <c r="I602" s="217" t="s">
        <v>15631</v>
      </c>
      <c r="J602" s="217" t="s">
        <v>15631</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
        <v>15631</v>
      </c>
      <c r="F603" s="215" t="s">
        <v>15631</v>
      </c>
      <c r="G603" s="215" t="s">
        <v>15631</v>
      </c>
      <c r="H603" s="216" t="str">
        <f ca="1">IF(ISERROR($V603),"",OFFSET('Smelter Look-up'!$G$4,$V603-4,0))</f>
        <v/>
      </c>
      <c r="I603" s="217" t="s">
        <v>15631</v>
      </c>
      <c r="J603" s="217" t="s">
        <v>15631</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
        <v>15631</v>
      </c>
      <c r="F604" s="215" t="s">
        <v>15631</v>
      </c>
      <c r="G604" s="215" t="s">
        <v>15631</v>
      </c>
      <c r="H604" s="216" t="str">
        <f ca="1">IF(ISERROR($V604),"",OFFSET('Smelter Look-up'!$G$4,$V604-4,0))</f>
        <v/>
      </c>
      <c r="I604" s="217" t="s">
        <v>15631</v>
      </c>
      <c r="J604" s="217" t="s">
        <v>15631</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
        <v>15631</v>
      </c>
      <c r="F605" s="215" t="s">
        <v>15631</v>
      </c>
      <c r="G605" s="215" t="s">
        <v>15631</v>
      </c>
      <c r="H605" s="216" t="str">
        <f ca="1">IF(ISERROR($V605),"",OFFSET('Smelter Look-up'!$G$4,$V605-4,0))</f>
        <v/>
      </c>
      <c r="I605" s="217" t="s">
        <v>15631</v>
      </c>
      <c r="J605" s="217" t="s">
        <v>15631</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
        <v>15631</v>
      </c>
      <c r="F606" s="215" t="s">
        <v>15631</v>
      </c>
      <c r="G606" s="215" t="s">
        <v>15631</v>
      </c>
      <c r="H606" s="216" t="str">
        <f ca="1">IF(ISERROR($V606),"",OFFSET('Smelter Look-up'!$G$4,$V606-4,0))</f>
        <v/>
      </c>
      <c r="I606" s="217" t="s">
        <v>15631</v>
      </c>
      <c r="J606" s="217" t="s">
        <v>15631</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
        <v>15631</v>
      </c>
      <c r="F607" s="215" t="s">
        <v>15631</v>
      </c>
      <c r="G607" s="215" t="s">
        <v>15631</v>
      </c>
      <c r="H607" s="216" t="str">
        <f ca="1">IF(ISERROR($V607),"",OFFSET('Smelter Look-up'!$G$4,$V607-4,0))</f>
        <v/>
      </c>
      <c r="I607" s="217" t="s">
        <v>15631</v>
      </c>
      <c r="J607" s="217" t="s">
        <v>15631</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
        <v>15631</v>
      </c>
      <c r="F608" s="215" t="s">
        <v>15631</v>
      </c>
      <c r="G608" s="215" t="s">
        <v>15631</v>
      </c>
      <c r="H608" s="216" t="str">
        <f ca="1">IF(ISERROR($V608),"",OFFSET('Smelter Look-up'!$G$4,$V608-4,0))</f>
        <v/>
      </c>
      <c r="I608" s="217" t="s">
        <v>15631</v>
      </c>
      <c r="J608" s="217" t="s">
        <v>15631</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
        <v>15631</v>
      </c>
      <c r="F609" s="215" t="s">
        <v>15631</v>
      </c>
      <c r="G609" s="215" t="s">
        <v>15631</v>
      </c>
      <c r="H609" s="216" t="str">
        <f ca="1">IF(ISERROR($V609),"",OFFSET('Smelter Look-up'!$G$4,$V609-4,0))</f>
        <v/>
      </c>
      <c r="I609" s="217" t="s">
        <v>15631</v>
      </c>
      <c r="J609" s="217" t="s">
        <v>15631</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
        <v>15631</v>
      </c>
      <c r="F610" s="215" t="s">
        <v>15631</v>
      </c>
      <c r="G610" s="215" t="s">
        <v>15631</v>
      </c>
      <c r="H610" s="216" t="str">
        <f ca="1">IF(ISERROR($V610),"",OFFSET('Smelter Look-up'!$G$4,$V610-4,0))</f>
        <v/>
      </c>
      <c r="I610" s="217" t="s">
        <v>15631</v>
      </c>
      <c r="J610" s="217" t="s">
        <v>15631</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
        <v>15631</v>
      </c>
      <c r="F611" s="215" t="s">
        <v>15631</v>
      </c>
      <c r="G611" s="215" t="s">
        <v>15631</v>
      </c>
      <c r="H611" s="216" t="str">
        <f ca="1">IF(ISERROR($V611),"",OFFSET('Smelter Look-up'!$G$4,$V611-4,0))</f>
        <v/>
      </c>
      <c r="I611" s="217" t="s">
        <v>15631</v>
      </c>
      <c r="J611" s="217" t="s">
        <v>15631</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
        <v>15631</v>
      </c>
      <c r="F612" s="215" t="s">
        <v>15631</v>
      </c>
      <c r="G612" s="215" t="s">
        <v>15631</v>
      </c>
      <c r="H612" s="216" t="str">
        <f ca="1">IF(ISERROR($V612),"",OFFSET('Smelter Look-up'!$G$4,$V612-4,0))</f>
        <v/>
      </c>
      <c r="I612" s="217" t="s">
        <v>15631</v>
      </c>
      <c r="J612" s="217" t="s">
        <v>15631</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
        <v>15631</v>
      </c>
      <c r="F613" s="215" t="s">
        <v>15631</v>
      </c>
      <c r="G613" s="215" t="s">
        <v>15631</v>
      </c>
      <c r="H613" s="216" t="str">
        <f ca="1">IF(ISERROR($V613),"",OFFSET('Smelter Look-up'!$G$4,$V613-4,0))</f>
        <v/>
      </c>
      <c r="I613" s="217" t="s">
        <v>15631</v>
      </c>
      <c r="J613" s="217" t="s">
        <v>15631</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
        <v>15631</v>
      </c>
      <c r="F614" s="215" t="s">
        <v>15631</v>
      </c>
      <c r="G614" s="215" t="s">
        <v>15631</v>
      </c>
      <c r="H614" s="216" t="str">
        <f ca="1">IF(ISERROR($V614),"",OFFSET('Smelter Look-up'!$G$4,$V614-4,0))</f>
        <v/>
      </c>
      <c r="I614" s="217" t="s">
        <v>15631</v>
      </c>
      <c r="J614" s="217" t="s">
        <v>15631</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
        <v>15631</v>
      </c>
      <c r="F615" s="215" t="s">
        <v>15631</v>
      </c>
      <c r="G615" s="215" t="s">
        <v>15631</v>
      </c>
      <c r="H615" s="216" t="str">
        <f ca="1">IF(ISERROR($V615),"",OFFSET('Smelter Look-up'!$G$4,$V615-4,0))</f>
        <v/>
      </c>
      <c r="I615" s="217" t="s">
        <v>15631</v>
      </c>
      <c r="J615" s="217" t="s">
        <v>15631</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
        <v>15631</v>
      </c>
      <c r="F616" s="215" t="s">
        <v>15631</v>
      </c>
      <c r="G616" s="215" t="s">
        <v>15631</v>
      </c>
      <c r="H616" s="216" t="str">
        <f ca="1">IF(ISERROR($V616),"",OFFSET('Smelter Look-up'!$G$4,$V616-4,0))</f>
        <v/>
      </c>
      <c r="I616" s="217" t="s">
        <v>15631</v>
      </c>
      <c r="J616" s="217" t="s">
        <v>15631</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
        <v>15631</v>
      </c>
      <c r="F617" s="215" t="s">
        <v>15631</v>
      </c>
      <c r="G617" s="215" t="s">
        <v>15631</v>
      </c>
      <c r="H617" s="216" t="str">
        <f ca="1">IF(ISERROR($V617),"",OFFSET('Smelter Look-up'!$G$4,$V617-4,0))</f>
        <v/>
      </c>
      <c r="I617" s="217" t="s">
        <v>15631</v>
      </c>
      <c r="J617" s="217" t="s">
        <v>15631</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
        <v>15631</v>
      </c>
      <c r="F618" s="215" t="s">
        <v>15631</v>
      </c>
      <c r="G618" s="215" t="s">
        <v>15631</v>
      </c>
      <c r="H618" s="216" t="str">
        <f ca="1">IF(ISERROR($V618),"",OFFSET('Smelter Look-up'!$G$4,$V618-4,0))</f>
        <v/>
      </c>
      <c r="I618" s="217" t="s">
        <v>15631</v>
      </c>
      <c r="J618" s="217" t="s">
        <v>15631</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
        <v>15631</v>
      </c>
      <c r="F619" s="215" t="s">
        <v>15631</v>
      </c>
      <c r="G619" s="215" t="s">
        <v>15631</v>
      </c>
      <c r="H619" s="216" t="str">
        <f ca="1">IF(ISERROR($V619),"",OFFSET('Smelter Look-up'!$G$4,$V619-4,0))</f>
        <v/>
      </c>
      <c r="I619" s="217" t="s">
        <v>15631</v>
      </c>
      <c r="J619" s="217" t="s">
        <v>15631</v>
      </c>
      <c r="K619" s="268"/>
      <c r="L619" s="268"/>
      <c r="M619" s="268"/>
      <c r="N619" s="268"/>
      <c r="O619" s="268"/>
      <c r="P619" s="218"/>
      <c r="Q619" s="269"/>
      <c r="R619" s="215" t="str">
        <f ca="1">IF(ISERROR($V619),"",OFFSET('Smelter Look-up'!$C$4,$V619-4,0)&amp;"")</f>
        <v/>
      </c>
      <c r="S619" s="222" t="str">
        <f t="shared" ref="S619" ca="1" si="90">IF(B619="","",IF(ISERROR(MATCH($E619,CL,0)),"Unknown",INDIRECT("'C'!$A$"&amp;MATCH($E619,CL,0)+1)))</f>
        <v/>
      </c>
      <c r="T619" s="222" t="str">
        <f ca="1">IF(B619="","",IF(ISERROR(MATCH($J619,SorP!$B$1:$B$6230,0)),"",INDIRECT("'SorP'!$A$"&amp;MATCH($J619,SorP!$B$1:$B$6230,0))))</f>
        <v/>
      </c>
      <c r="U619" s="238"/>
      <c r="V619" s="270" t="e">
        <f>IF(C619="",NA(),MATCH($B619&amp;$C619,'Smelter Look-up'!$J:$J,0))</f>
        <v>#N/A</v>
      </c>
      <c r="W619" s="271"/>
      <c r="X619" s="271">
        <f t="shared" ref="X619" si="91">IF(AND(C619="Smelter not listed",OR(LEN(D619)=0,LEN(E619)=0)),1,0)</f>
        <v>0</v>
      </c>
      <c r="Y619" s="271"/>
      <c r="Z619" s="271"/>
      <c r="AB619" s="273" t="str">
        <f t="shared" ref="AB619" si="92">B619&amp;C619</f>
        <v/>
      </c>
    </row>
    <row r="620" spans="1:28" s="272" customFormat="1" ht="20.25">
      <c r="A620" s="214"/>
      <c r="B620" s="215" t="str">
        <f>IF(LEN(A620)=0,"",INDEX('Smelter Look-up'!$A:$A,MATCH($A620,'Smelter Look-up'!$E:$E,0)))</f>
        <v/>
      </c>
      <c r="C620" s="219" t="str">
        <f>IF(LEN(A620)=0,"",INDEX('Smelter Look-up'!$C:$C,MATCH($A620,'Smelter Look-up'!$E:$E,0)))</f>
        <v/>
      </c>
      <c r="D620" s="278"/>
      <c r="E620" s="215" t="s">
        <v>15631</v>
      </c>
      <c r="F620" s="215" t="s">
        <v>15631</v>
      </c>
      <c r="G620" s="215" t="s">
        <v>15631</v>
      </c>
      <c r="H620" s="216" t="str">
        <f ca="1">IF(ISERROR($V620),"",OFFSET('Smelter Look-up'!$G$4,$V620-4,0))</f>
        <v/>
      </c>
      <c r="I620" s="217" t="s">
        <v>15631</v>
      </c>
      <c r="J620" s="217" t="s">
        <v>15631</v>
      </c>
      <c r="K620" s="268"/>
      <c r="L620" s="268"/>
      <c r="M620" s="268"/>
      <c r="N620" s="268"/>
      <c r="O620" s="268"/>
      <c r="P620" s="218"/>
      <c r="Q620" s="269"/>
      <c r="R620" s="215" t="str">
        <f ca="1">IF(ISERROR($V620),"",OFFSET('Smelter Look-up'!$C$4,$V620-4,0)&amp;"")</f>
        <v/>
      </c>
      <c r="S620" s="222" t="str">
        <f t="shared" ref="S620:S651" ca="1" si="93">IF(B620="","",IF(ISERROR(MATCH($E620,CL,0)),"Unknown",INDIRECT("'C'!$A$"&amp;MATCH($E620,CL,0)+1)))</f>
        <v/>
      </c>
      <c r="T620" s="222" t="str">
        <f ca="1">IF(B620="","",IF(ISERROR(MATCH($J620,SorP!$B$1:$B$6230,0)),"",INDIRECT("'SorP'!$A$"&amp;MATCH($J620,SorP!$B$1:$B$6230,0))))</f>
        <v/>
      </c>
      <c r="U620" s="238"/>
      <c r="V620" s="270" t="e">
        <f>IF(C620="",NA(),MATCH($B620&amp;$C620,'Smelter Look-up'!$J:$J,0))</f>
        <v>#N/A</v>
      </c>
      <c r="W620" s="271"/>
      <c r="X620" s="271">
        <f t="shared" ref="X620:X651" si="94">IF(AND(C620="Smelter not listed",OR(LEN(D620)=0,LEN(E620)=0)),1,0)</f>
        <v>0</v>
      </c>
      <c r="Y620" s="271"/>
      <c r="Z620" s="271"/>
      <c r="AB620" s="273" t="str">
        <f t="shared" ref="AB620:AB651" si="95">B620&amp;C620</f>
        <v/>
      </c>
    </row>
    <row r="621" spans="1:28" s="272" customFormat="1" ht="20.25">
      <c r="A621" s="214"/>
      <c r="B621" s="215" t="str">
        <f>IF(LEN(A621)=0,"",INDEX('Smelter Look-up'!$A:$A,MATCH($A621,'Smelter Look-up'!$E:$E,0)))</f>
        <v/>
      </c>
      <c r="C621" s="219" t="str">
        <f>IF(LEN(A621)=0,"",INDEX('Smelter Look-up'!$C:$C,MATCH($A621,'Smelter Look-up'!$E:$E,0)))</f>
        <v/>
      </c>
      <c r="D621" s="278"/>
      <c r="E621" s="215" t="s">
        <v>15631</v>
      </c>
      <c r="F621" s="215" t="s">
        <v>15631</v>
      </c>
      <c r="G621" s="215" t="s">
        <v>15631</v>
      </c>
      <c r="H621" s="216" t="str">
        <f ca="1">IF(ISERROR($V621),"",OFFSET('Smelter Look-up'!$G$4,$V621-4,0))</f>
        <v/>
      </c>
      <c r="I621" s="217" t="s">
        <v>15631</v>
      </c>
      <c r="J621" s="217" t="s">
        <v>15631</v>
      </c>
      <c r="K621" s="268"/>
      <c r="L621" s="268"/>
      <c r="M621" s="268"/>
      <c r="N621" s="268"/>
      <c r="O621" s="268"/>
      <c r="P621" s="218"/>
      <c r="Q621" s="269"/>
      <c r="R621" s="215" t="str">
        <f ca="1">IF(ISERROR($V621),"",OFFSET('Smelter Look-up'!$C$4,$V621-4,0)&amp;"")</f>
        <v/>
      </c>
      <c r="S621" s="222" t="str">
        <f t="shared" ca="1" si="93"/>
        <v/>
      </c>
      <c r="T621" s="222" t="str">
        <f ca="1">IF(B621="","",IF(ISERROR(MATCH($J621,SorP!$B$1:$B$6230,0)),"",INDIRECT("'SorP'!$A$"&amp;MATCH($J621,SorP!$B$1:$B$6230,0))))</f>
        <v/>
      </c>
      <c r="U621" s="238"/>
      <c r="V621" s="270" t="e">
        <f>IF(C621="",NA(),MATCH($B621&amp;$C621,'Smelter Look-up'!$J:$J,0))</f>
        <v>#N/A</v>
      </c>
      <c r="W621" s="271"/>
      <c r="X621" s="271">
        <f t="shared" si="94"/>
        <v>0</v>
      </c>
      <c r="Y621" s="271"/>
      <c r="Z621" s="271"/>
      <c r="AB621" s="273" t="str">
        <f t="shared" si="95"/>
        <v/>
      </c>
    </row>
    <row r="622" spans="1:28" s="272" customFormat="1" ht="20.25">
      <c r="A622" s="214"/>
      <c r="B622" s="215" t="str">
        <f>IF(LEN(A622)=0,"",INDEX('Smelter Look-up'!$A:$A,MATCH($A622,'Smelter Look-up'!$E:$E,0)))</f>
        <v/>
      </c>
      <c r="C622" s="219" t="str">
        <f>IF(LEN(A622)=0,"",INDEX('Smelter Look-up'!$C:$C,MATCH($A622,'Smelter Look-up'!$E:$E,0)))</f>
        <v/>
      </c>
      <c r="D622" s="278"/>
      <c r="E622" s="215" t="s">
        <v>15631</v>
      </c>
      <c r="F622" s="215" t="s">
        <v>15631</v>
      </c>
      <c r="G622" s="215" t="s">
        <v>15631</v>
      </c>
      <c r="H622" s="216" t="str">
        <f ca="1">IF(ISERROR($V622),"",OFFSET('Smelter Look-up'!$G$4,$V622-4,0))</f>
        <v/>
      </c>
      <c r="I622" s="217" t="s">
        <v>15631</v>
      </c>
      <c r="J622" s="217" t="s">
        <v>15631</v>
      </c>
      <c r="K622" s="268"/>
      <c r="L622" s="268"/>
      <c r="M622" s="268"/>
      <c r="N622" s="268"/>
      <c r="O622" s="268"/>
      <c r="P622" s="218"/>
      <c r="Q622" s="269"/>
      <c r="R622" s="215" t="str">
        <f ca="1">IF(ISERROR($V622),"",OFFSET('Smelter Look-up'!$C$4,$V622-4,0)&amp;"")</f>
        <v/>
      </c>
      <c r="S622" s="222" t="str">
        <f t="shared" ca="1" si="93"/>
        <v/>
      </c>
      <c r="T622" s="222" t="str">
        <f ca="1">IF(B622="","",IF(ISERROR(MATCH($J622,SorP!$B$1:$B$6230,0)),"",INDIRECT("'SorP'!$A$"&amp;MATCH($J622,SorP!$B$1:$B$6230,0))))</f>
        <v/>
      </c>
      <c r="U622" s="238"/>
      <c r="V622" s="270" t="e">
        <f>IF(C622="",NA(),MATCH($B622&amp;$C622,'Smelter Look-up'!$J:$J,0))</f>
        <v>#N/A</v>
      </c>
      <c r="W622" s="271"/>
      <c r="X622" s="271">
        <f t="shared" si="94"/>
        <v>0</v>
      </c>
      <c r="Y622" s="271"/>
      <c r="Z622" s="271"/>
      <c r="AB622" s="273" t="str">
        <f t="shared" si="95"/>
        <v/>
      </c>
    </row>
    <row r="623" spans="1:28" s="272" customFormat="1" ht="20.25">
      <c r="A623" s="214"/>
      <c r="B623" s="215" t="str">
        <f>IF(LEN(A623)=0,"",INDEX('Smelter Look-up'!$A:$A,MATCH($A623,'Smelter Look-up'!$E:$E,0)))</f>
        <v/>
      </c>
      <c r="C623" s="219" t="str">
        <f>IF(LEN(A623)=0,"",INDEX('Smelter Look-up'!$C:$C,MATCH($A623,'Smelter Look-up'!$E:$E,0)))</f>
        <v/>
      </c>
      <c r="D623" s="278"/>
      <c r="E623" s="215" t="s">
        <v>15631</v>
      </c>
      <c r="F623" s="215" t="s">
        <v>15631</v>
      </c>
      <c r="G623" s="215" t="s">
        <v>15631</v>
      </c>
      <c r="H623" s="216" t="str">
        <f ca="1">IF(ISERROR($V623),"",OFFSET('Smelter Look-up'!$G$4,$V623-4,0))</f>
        <v/>
      </c>
      <c r="I623" s="217" t="s">
        <v>15631</v>
      </c>
      <c r="J623" s="217" t="s">
        <v>15631</v>
      </c>
      <c r="K623" s="268"/>
      <c r="L623" s="268"/>
      <c r="M623" s="268"/>
      <c r="N623" s="268"/>
      <c r="O623" s="268"/>
      <c r="P623" s="218"/>
      <c r="Q623" s="269"/>
      <c r="R623" s="215" t="str">
        <f ca="1">IF(ISERROR($V623),"",OFFSET('Smelter Look-up'!$C$4,$V623-4,0)&amp;"")</f>
        <v/>
      </c>
      <c r="S623" s="222" t="str">
        <f t="shared" ca="1" si="93"/>
        <v/>
      </c>
      <c r="T623" s="222" t="str">
        <f ca="1">IF(B623="","",IF(ISERROR(MATCH($J623,SorP!$B$1:$B$6230,0)),"",INDIRECT("'SorP'!$A$"&amp;MATCH($J623,SorP!$B$1:$B$6230,0))))</f>
        <v/>
      </c>
      <c r="U623" s="238"/>
      <c r="V623" s="270" t="e">
        <f>IF(C623="",NA(),MATCH($B623&amp;$C623,'Smelter Look-up'!$J:$J,0))</f>
        <v>#N/A</v>
      </c>
      <c r="W623" s="271"/>
      <c r="X623" s="271">
        <f t="shared" si="94"/>
        <v>0</v>
      </c>
      <c r="Y623" s="271"/>
      <c r="Z623" s="271"/>
      <c r="AB623" s="273" t="str">
        <f t="shared" si="95"/>
        <v/>
      </c>
    </row>
    <row r="624" spans="1:28" s="272" customFormat="1" ht="20.25">
      <c r="A624" s="214"/>
      <c r="B624" s="215" t="str">
        <f>IF(LEN(A624)=0,"",INDEX('Smelter Look-up'!$A:$A,MATCH($A624,'Smelter Look-up'!$E:$E,0)))</f>
        <v/>
      </c>
      <c r="C624" s="219" t="str">
        <f>IF(LEN(A624)=0,"",INDEX('Smelter Look-up'!$C:$C,MATCH($A624,'Smelter Look-up'!$E:$E,0)))</f>
        <v/>
      </c>
      <c r="D624" s="278"/>
      <c r="E624" s="215" t="s">
        <v>15631</v>
      </c>
      <c r="F624" s="215" t="s">
        <v>15631</v>
      </c>
      <c r="G624" s="215" t="s">
        <v>15631</v>
      </c>
      <c r="H624" s="216" t="str">
        <f ca="1">IF(ISERROR($V624),"",OFFSET('Smelter Look-up'!$G$4,$V624-4,0))</f>
        <v/>
      </c>
      <c r="I624" s="217" t="s">
        <v>15631</v>
      </c>
      <c r="J624" s="217" t="s">
        <v>15631</v>
      </c>
      <c r="K624" s="268"/>
      <c r="L624" s="268"/>
      <c r="M624" s="268"/>
      <c r="N624" s="268"/>
      <c r="O624" s="268"/>
      <c r="P624" s="218"/>
      <c r="Q624" s="269"/>
      <c r="R624" s="215" t="str">
        <f ca="1">IF(ISERROR($V624),"",OFFSET('Smelter Look-up'!$C$4,$V624-4,0)&amp;"")</f>
        <v/>
      </c>
      <c r="S624" s="222" t="str">
        <f t="shared" ca="1" si="93"/>
        <v/>
      </c>
      <c r="T624" s="222" t="str">
        <f ca="1">IF(B624="","",IF(ISERROR(MATCH($J624,SorP!$B$1:$B$6230,0)),"",INDIRECT("'SorP'!$A$"&amp;MATCH($J624,SorP!$B$1:$B$6230,0))))</f>
        <v/>
      </c>
      <c r="U624" s="238"/>
      <c r="V624" s="270" t="e">
        <f>IF(C624="",NA(),MATCH($B624&amp;$C624,'Smelter Look-up'!$J:$J,0))</f>
        <v>#N/A</v>
      </c>
      <c r="W624" s="271"/>
      <c r="X624" s="271">
        <f t="shared" si="94"/>
        <v>0</v>
      </c>
      <c r="Y624" s="271"/>
      <c r="Z624" s="271"/>
      <c r="AB624" s="273" t="str">
        <f t="shared" si="95"/>
        <v/>
      </c>
    </row>
    <row r="625" spans="1:28" s="272" customFormat="1" ht="20.25">
      <c r="A625" s="214"/>
      <c r="B625" s="215" t="str">
        <f>IF(LEN(A625)=0,"",INDEX('Smelter Look-up'!$A:$A,MATCH($A625,'Smelter Look-up'!$E:$E,0)))</f>
        <v/>
      </c>
      <c r="C625" s="219" t="str">
        <f>IF(LEN(A625)=0,"",INDEX('Smelter Look-up'!$C:$C,MATCH($A625,'Smelter Look-up'!$E:$E,0)))</f>
        <v/>
      </c>
      <c r="D625" s="278"/>
      <c r="E625" s="215" t="s">
        <v>15631</v>
      </c>
      <c r="F625" s="215" t="s">
        <v>15631</v>
      </c>
      <c r="G625" s="215" t="s">
        <v>15631</v>
      </c>
      <c r="H625" s="216" t="str">
        <f ca="1">IF(ISERROR($V625),"",OFFSET('Smelter Look-up'!$G$4,$V625-4,0))</f>
        <v/>
      </c>
      <c r="I625" s="217" t="s">
        <v>15631</v>
      </c>
      <c r="J625" s="217" t="s">
        <v>15631</v>
      </c>
      <c r="K625" s="268"/>
      <c r="L625" s="268"/>
      <c r="M625" s="268"/>
      <c r="N625" s="268"/>
      <c r="O625" s="268"/>
      <c r="P625" s="218"/>
      <c r="Q625" s="269"/>
      <c r="R625" s="215" t="str">
        <f ca="1">IF(ISERROR($V625),"",OFFSET('Smelter Look-up'!$C$4,$V625-4,0)&amp;"")</f>
        <v/>
      </c>
      <c r="S625" s="222" t="str">
        <f t="shared" ca="1" si="93"/>
        <v/>
      </c>
      <c r="T625" s="222" t="str">
        <f ca="1">IF(B625="","",IF(ISERROR(MATCH($J625,SorP!$B$1:$B$6230,0)),"",INDIRECT("'SorP'!$A$"&amp;MATCH($J625,SorP!$B$1:$B$6230,0))))</f>
        <v/>
      </c>
      <c r="U625" s="238"/>
      <c r="V625" s="270" t="e">
        <f>IF(C625="",NA(),MATCH($B625&amp;$C625,'Smelter Look-up'!$J:$J,0))</f>
        <v>#N/A</v>
      </c>
      <c r="W625" s="271"/>
      <c r="X625" s="271">
        <f t="shared" si="94"/>
        <v>0</v>
      </c>
      <c r="Y625" s="271"/>
      <c r="Z625" s="271"/>
      <c r="AB625" s="273" t="str">
        <f t="shared" si="95"/>
        <v/>
      </c>
    </row>
    <row r="626" spans="1:28" s="272" customFormat="1" ht="20.25">
      <c r="A626" s="214"/>
      <c r="B626" s="215" t="str">
        <f>IF(LEN(A626)=0,"",INDEX('Smelter Look-up'!$A:$A,MATCH($A626,'Smelter Look-up'!$E:$E,0)))</f>
        <v/>
      </c>
      <c r="C626" s="219" t="str">
        <f>IF(LEN(A626)=0,"",INDEX('Smelter Look-up'!$C:$C,MATCH($A626,'Smelter Look-up'!$E:$E,0)))</f>
        <v/>
      </c>
      <c r="D626" s="278"/>
      <c r="E626" s="215" t="s">
        <v>15631</v>
      </c>
      <c r="F626" s="215" t="s">
        <v>15631</v>
      </c>
      <c r="G626" s="215" t="s">
        <v>15631</v>
      </c>
      <c r="H626" s="216" t="str">
        <f ca="1">IF(ISERROR($V626),"",OFFSET('Smelter Look-up'!$G$4,$V626-4,0))</f>
        <v/>
      </c>
      <c r="I626" s="217" t="s">
        <v>15631</v>
      </c>
      <c r="J626" s="217" t="s">
        <v>15631</v>
      </c>
      <c r="K626" s="268"/>
      <c r="L626" s="268"/>
      <c r="M626" s="268"/>
      <c r="N626" s="268"/>
      <c r="O626" s="268"/>
      <c r="P626" s="218"/>
      <c r="Q626" s="269"/>
      <c r="R626" s="215" t="str">
        <f ca="1">IF(ISERROR($V626),"",OFFSET('Smelter Look-up'!$C$4,$V626-4,0)&amp;"")</f>
        <v/>
      </c>
      <c r="S626" s="222" t="str">
        <f t="shared" ca="1" si="93"/>
        <v/>
      </c>
      <c r="T626" s="222" t="str">
        <f ca="1">IF(B626="","",IF(ISERROR(MATCH($J626,SorP!$B$1:$B$6230,0)),"",INDIRECT("'SorP'!$A$"&amp;MATCH($J626,SorP!$B$1:$B$6230,0))))</f>
        <v/>
      </c>
      <c r="U626" s="238"/>
      <c r="V626" s="270" t="e">
        <f>IF(C626="",NA(),MATCH($B626&amp;$C626,'Smelter Look-up'!$J:$J,0))</f>
        <v>#N/A</v>
      </c>
      <c r="W626" s="271"/>
      <c r="X626" s="271">
        <f t="shared" si="94"/>
        <v>0</v>
      </c>
      <c r="Y626" s="271"/>
      <c r="Z626" s="271"/>
      <c r="AB626" s="273" t="str">
        <f t="shared" si="95"/>
        <v/>
      </c>
    </row>
    <row r="627" spans="1:28" s="272" customFormat="1" ht="20.25">
      <c r="A627" s="214"/>
      <c r="B627" s="215" t="str">
        <f>IF(LEN(A627)=0,"",INDEX('Smelter Look-up'!$A:$A,MATCH($A627,'Smelter Look-up'!$E:$E,0)))</f>
        <v/>
      </c>
      <c r="C627" s="219" t="str">
        <f>IF(LEN(A627)=0,"",INDEX('Smelter Look-up'!$C:$C,MATCH($A627,'Smelter Look-up'!$E:$E,0)))</f>
        <v/>
      </c>
      <c r="D627" s="278"/>
      <c r="E627" s="215" t="s">
        <v>15631</v>
      </c>
      <c r="F627" s="215" t="s">
        <v>15631</v>
      </c>
      <c r="G627" s="215" t="s">
        <v>15631</v>
      </c>
      <c r="H627" s="216" t="str">
        <f ca="1">IF(ISERROR($V627),"",OFFSET('Smelter Look-up'!$G$4,$V627-4,0))</f>
        <v/>
      </c>
      <c r="I627" s="217" t="s">
        <v>15631</v>
      </c>
      <c r="J627" s="217" t="s">
        <v>15631</v>
      </c>
      <c r="K627" s="268"/>
      <c r="L627" s="268"/>
      <c r="M627" s="268"/>
      <c r="N627" s="268"/>
      <c r="O627" s="268"/>
      <c r="P627" s="218"/>
      <c r="Q627" s="269"/>
      <c r="R627" s="215" t="str">
        <f ca="1">IF(ISERROR($V627),"",OFFSET('Smelter Look-up'!$C$4,$V627-4,0)&amp;"")</f>
        <v/>
      </c>
      <c r="S627" s="222" t="str">
        <f t="shared" ca="1" si="93"/>
        <v/>
      </c>
      <c r="T627" s="222" t="str">
        <f ca="1">IF(B627="","",IF(ISERROR(MATCH($J627,SorP!$B$1:$B$6230,0)),"",INDIRECT("'SorP'!$A$"&amp;MATCH($J627,SorP!$B$1:$B$6230,0))))</f>
        <v/>
      </c>
      <c r="U627" s="238"/>
      <c r="V627" s="270" t="e">
        <f>IF(C627="",NA(),MATCH($B627&amp;$C627,'Smelter Look-up'!$J:$J,0))</f>
        <v>#N/A</v>
      </c>
      <c r="W627" s="271"/>
      <c r="X627" s="271">
        <f t="shared" si="94"/>
        <v>0</v>
      </c>
      <c r="Y627" s="271"/>
      <c r="Z627" s="271"/>
      <c r="AB627" s="273" t="str">
        <f t="shared" si="95"/>
        <v/>
      </c>
    </row>
    <row r="628" spans="1:28" s="272" customFormat="1" ht="20.25">
      <c r="A628" s="214"/>
      <c r="B628" s="215" t="str">
        <f>IF(LEN(A628)=0,"",INDEX('Smelter Look-up'!$A:$A,MATCH($A628,'Smelter Look-up'!$E:$E,0)))</f>
        <v/>
      </c>
      <c r="C628" s="219" t="str">
        <f>IF(LEN(A628)=0,"",INDEX('Smelter Look-up'!$C:$C,MATCH($A628,'Smelter Look-up'!$E:$E,0)))</f>
        <v/>
      </c>
      <c r="D628" s="278"/>
      <c r="E628" s="215" t="s">
        <v>15631</v>
      </c>
      <c r="F628" s="215" t="s">
        <v>15631</v>
      </c>
      <c r="G628" s="215" t="s">
        <v>15631</v>
      </c>
      <c r="H628" s="216" t="str">
        <f ca="1">IF(ISERROR($V628),"",OFFSET('Smelter Look-up'!$G$4,$V628-4,0))</f>
        <v/>
      </c>
      <c r="I628" s="217" t="s">
        <v>15631</v>
      </c>
      <c r="J628" s="217" t="s">
        <v>15631</v>
      </c>
      <c r="K628" s="268"/>
      <c r="L628" s="268"/>
      <c r="M628" s="268"/>
      <c r="N628" s="268"/>
      <c r="O628" s="268"/>
      <c r="P628" s="218"/>
      <c r="Q628" s="269"/>
      <c r="R628" s="215" t="str">
        <f ca="1">IF(ISERROR($V628),"",OFFSET('Smelter Look-up'!$C$4,$V628-4,0)&amp;"")</f>
        <v/>
      </c>
      <c r="S628" s="222" t="str">
        <f t="shared" ca="1" si="93"/>
        <v/>
      </c>
      <c r="T628" s="222" t="str">
        <f ca="1">IF(B628="","",IF(ISERROR(MATCH($J628,SorP!$B$1:$B$6230,0)),"",INDIRECT("'SorP'!$A$"&amp;MATCH($J628,SorP!$B$1:$B$6230,0))))</f>
        <v/>
      </c>
      <c r="U628" s="238"/>
      <c r="V628" s="270" t="e">
        <f>IF(C628="",NA(),MATCH($B628&amp;$C628,'Smelter Look-up'!$J:$J,0))</f>
        <v>#N/A</v>
      </c>
      <c r="W628" s="271"/>
      <c r="X628" s="271">
        <f t="shared" si="94"/>
        <v>0</v>
      </c>
      <c r="Y628" s="271"/>
      <c r="Z628" s="271"/>
      <c r="AB628" s="273" t="str">
        <f t="shared" si="95"/>
        <v/>
      </c>
    </row>
    <row r="629" spans="1:28" s="272" customFormat="1" ht="20.25">
      <c r="A629" s="214"/>
      <c r="B629" s="215" t="str">
        <f>IF(LEN(A629)=0,"",INDEX('Smelter Look-up'!$A:$A,MATCH($A629,'Smelter Look-up'!$E:$E,0)))</f>
        <v/>
      </c>
      <c r="C629" s="219" t="str">
        <f>IF(LEN(A629)=0,"",INDEX('Smelter Look-up'!$C:$C,MATCH($A629,'Smelter Look-up'!$E:$E,0)))</f>
        <v/>
      </c>
      <c r="D629" s="278"/>
      <c r="E629" s="215" t="s">
        <v>15631</v>
      </c>
      <c r="F629" s="215" t="s">
        <v>15631</v>
      </c>
      <c r="G629" s="215" t="s">
        <v>15631</v>
      </c>
      <c r="H629" s="216" t="str">
        <f ca="1">IF(ISERROR($V629),"",OFFSET('Smelter Look-up'!$G$4,$V629-4,0))</f>
        <v/>
      </c>
      <c r="I629" s="217" t="s">
        <v>15631</v>
      </c>
      <c r="J629" s="217" t="s">
        <v>15631</v>
      </c>
      <c r="K629" s="268"/>
      <c r="L629" s="268"/>
      <c r="M629" s="268"/>
      <c r="N629" s="268"/>
      <c r="O629" s="268"/>
      <c r="P629" s="218"/>
      <c r="Q629" s="269"/>
      <c r="R629" s="215" t="str">
        <f ca="1">IF(ISERROR($V629),"",OFFSET('Smelter Look-up'!$C$4,$V629-4,0)&amp;"")</f>
        <v/>
      </c>
      <c r="S629" s="222" t="str">
        <f t="shared" ca="1" si="93"/>
        <v/>
      </c>
      <c r="T629" s="222" t="str">
        <f ca="1">IF(B629="","",IF(ISERROR(MATCH($J629,SorP!$B$1:$B$6230,0)),"",INDIRECT("'SorP'!$A$"&amp;MATCH($J629,SorP!$B$1:$B$6230,0))))</f>
        <v/>
      </c>
      <c r="U629" s="238"/>
      <c r="V629" s="270" t="e">
        <f>IF(C629="",NA(),MATCH($B629&amp;$C629,'Smelter Look-up'!$J:$J,0))</f>
        <v>#N/A</v>
      </c>
      <c r="W629" s="271"/>
      <c r="X629" s="271">
        <f t="shared" si="94"/>
        <v>0</v>
      </c>
      <c r="Y629" s="271"/>
      <c r="Z629" s="271"/>
      <c r="AB629" s="273" t="str">
        <f t="shared" si="95"/>
        <v/>
      </c>
    </row>
    <row r="630" spans="1:28" s="272" customFormat="1" ht="20.25">
      <c r="A630" s="214"/>
      <c r="B630" s="215" t="str">
        <f>IF(LEN(A630)=0,"",INDEX('Smelter Look-up'!$A:$A,MATCH($A630,'Smelter Look-up'!$E:$E,0)))</f>
        <v/>
      </c>
      <c r="C630" s="219" t="str">
        <f>IF(LEN(A630)=0,"",INDEX('Smelter Look-up'!$C:$C,MATCH($A630,'Smelter Look-up'!$E:$E,0)))</f>
        <v/>
      </c>
      <c r="D630" s="278"/>
      <c r="E630" s="215" t="s">
        <v>15631</v>
      </c>
      <c r="F630" s="215" t="s">
        <v>15631</v>
      </c>
      <c r="G630" s="215" t="s">
        <v>15631</v>
      </c>
      <c r="H630" s="216" t="str">
        <f ca="1">IF(ISERROR($V630),"",OFFSET('Smelter Look-up'!$G$4,$V630-4,0))</f>
        <v/>
      </c>
      <c r="I630" s="217" t="s">
        <v>15631</v>
      </c>
      <c r="J630" s="217" t="s">
        <v>15631</v>
      </c>
      <c r="K630" s="268"/>
      <c r="L630" s="268"/>
      <c r="M630" s="268"/>
      <c r="N630" s="268"/>
      <c r="O630" s="268"/>
      <c r="P630" s="218"/>
      <c r="Q630" s="269"/>
      <c r="R630" s="215" t="str">
        <f ca="1">IF(ISERROR($V630),"",OFFSET('Smelter Look-up'!$C$4,$V630-4,0)&amp;"")</f>
        <v/>
      </c>
      <c r="S630" s="222" t="str">
        <f t="shared" ca="1" si="93"/>
        <v/>
      </c>
      <c r="T630" s="222" t="str">
        <f ca="1">IF(B630="","",IF(ISERROR(MATCH($J630,SorP!$B$1:$B$6230,0)),"",INDIRECT("'SorP'!$A$"&amp;MATCH($J630,SorP!$B$1:$B$6230,0))))</f>
        <v/>
      </c>
      <c r="U630" s="238"/>
      <c r="V630" s="270" t="e">
        <f>IF(C630="",NA(),MATCH($B630&amp;$C630,'Smelter Look-up'!$J:$J,0))</f>
        <v>#N/A</v>
      </c>
      <c r="W630" s="271"/>
      <c r="X630" s="271">
        <f t="shared" si="94"/>
        <v>0</v>
      </c>
      <c r="Y630" s="271"/>
      <c r="Z630" s="271"/>
      <c r="AB630" s="273" t="str">
        <f t="shared" si="95"/>
        <v/>
      </c>
    </row>
    <row r="631" spans="1:28" s="272" customFormat="1" ht="20.25">
      <c r="A631" s="214"/>
      <c r="B631" s="215" t="str">
        <f>IF(LEN(A631)=0,"",INDEX('Smelter Look-up'!$A:$A,MATCH($A631,'Smelter Look-up'!$E:$E,0)))</f>
        <v/>
      </c>
      <c r="C631" s="219" t="str">
        <f>IF(LEN(A631)=0,"",INDEX('Smelter Look-up'!$C:$C,MATCH($A631,'Smelter Look-up'!$E:$E,0)))</f>
        <v/>
      </c>
      <c r="D631" s="278"/>
      <c r="E631" s="215" t="s">
        <v>15631</v>
      </c>
      <c r="F631" s="215" t="s">
        <v>15631</v>
      </c>
      <c r="G631" s="215" t="s">
        <v>15631</v>
      </c>
      <c r="H631" s="216" t="str">
        <f ca="1">IF(ISERROR($V631),"",OFFSET('Smelter Look-up'!$G$4,$V631-4,0))</f>
        <v/>
      </c>
      <c r="I631" s="217" t="s">
        <v>15631</v>
      </c>
      <c r="J631" s="217" t="s">
        <v>15631</v>
      </c>
      <c r="K631" s="268"/>
      <c r="L631" s="268"/>
      <c r="M631" s="268"/>
      <c r="N631" s="268"/>
      <c r="O631" s="268"/>
      <c r="P631" s="218"/>
      <c r="Q631" s="269"/>
      <c r="R631" s="215" t="str">
        <f ca="1">IF(ISERROR($V631),"",OFFSET('Smelter Look-up'!$C$4,$V631-4,0)&amp;"")</f>
        <v/>
      </c>
      <c r="S631" s="222" t="str">
        <f t="shared" ca="1" si="93"/>
        <v/>
      </c>
      <c r="T631" s="222" t="str">
        <f ca="1">IF(B631="","",IF(ISERROR(MATCH($J631,SorP!$B$1:$B$6230,0)),"",INDIRECT("'SorP'!$A$"&amp;MATCH($J631,SorP!$B$1:$B$6230,0))))</f>
        <v/>
      </c>
      <c r="U631" s="238"/>
      <c r="V631" s="270" t="e">
        <f>IF(C631="",NA(),MATCH($B631&amp;$C631,'Smelter Look-up'!$J:$J,0))</f>
        <v>#N/A</v>
      </c>
      <c r="W631" s="271"/>
      <c r="X631" s="271">
        <f t="shared" si="94"/>
        <v>0</v>
      </c>
      <c r="Y631" s="271"/>
      <c r="Z631" s="271"/>
      <c r="AB631" s="273" t="str">
        <f t="shared" si="95"/>
        <v/>
      </c>
    </row>
    <row r="632" spans="1:28" s="272" customFormat="1" ht="20.25">
      <c r="A632" s="214"/>
      <c r="B632" s="215" t="str">
        <f>IF(LEN(A632)=0,"",INDEX('Smelter Look-up'!$A:$A,MATCH($A632,'Smelter Look-up'!$E:$E,0)))</f>
        <v/>
      </c>
      <c r="C632" s="219" t="str">
        <f>IF(LEN(A632)=0,"",INDEX('Smelter Look-up'!$C:$C,MATCH($A632,'Smelter Look-up'!$E:$E,0)))</f>
        <v/>
      </c>
      <c r="D632" s="278"/>
      <c r="E632" s="215" t="s">
        <v>15631</v>
      </c>
      <c r="F632" s="215" t="s">
        <v>15631</v>
      </c>
      <c r="G632" s="215" t="s">
        <v>15631</v>
      </c>
      <c r="H632" s="216" t="str">
        <f ca="1">IF(ISERROR($V632),"",OFFSET('Smelter Look-up'!$G$4,$V632-4,0))</f>
        <v/>
      </c>
      <c r="I632" s="217" t="s">
        <v>15631</v>
      </c>
      <c r="J632" s="217" t="s">
        <v>15631</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si="94"/>
        <v>0</v>
      </c>
      <c r="Y632" s="271"/>
      <c r="Z632" s="271"/>
      <c r="AB632" s="273" t="str">
        <f t="shared" si="95"/>
        <v/>
      </c>
    </row>
    <row r="633" spans="1:28" s="272" customFormat="1" ht="20.25">
      <c r="A633" s="214"/>
      <c r="B633" s="215" t="str">
        <f>IF(LEN(A633)=0,"",INDEX('Smelter Look-up'!$A:$A,MATCH($A633,'Smelter Look-up'!$E:$E,0)))</f>
        <v/>
      </c>
      <c r="C633" s="219" t="str">
        <f>IF(LEN(A633)=0,"",INDEX('Smelter Look-up'!$C:$C,MATCH($A633,'Smelter Look-up'!$E:$E,0)))</f>
        <v/>
      </c>
      <c r="D633" s="278"/>
      <c r="E633" s="215" t="s">
        <v>15631</v>
      </c>
      <c r="F633" s="215" t="s">
        <v>15631</v>
      </c>
      <c r="G633" s="215" t="s">
        <v>15631</v>
      </c>
      <c r="H633" s="216" t="str">
        <f ca="1">IF(ISERROR($V633),"",OFFSET('Smelter Look-up'!$G$4,$V633-4,0))</f>
        <v/>
      </c>
      <c r="I633" s="217" t="s">
        <v>15631</v>
      </c>
      <c r="J633" s="217" t="s">
        <v>15631</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si="94"/>
        <v>0</v>
      </c>
      <c r="Y633" s="271"/>
      <c r="Z633" s="271"/>
      <c r="AB633" s="273" t="str">
        <f t="shared" si="95"/>
        <v/>
      </c>
    </row>
    <row r="634" spans="1:28" s="272" customFormat="1" ht="20.25">
      <c r="A634" s="214"/>
      <c r="B634" s="215" t="str">
        <f>IF(LEN(A634)=0,"",INDEX('Smelter Look-up'!$A:$A,MATCH($A634,'Smelter Look-up'!$E:$E,0)))</f>
        <v/>
      </c>
      <c r="C634" s="219" t="str">
        <f>IF(LEN(A634)=0,"",INDEX('Smelter Look-up'!$C:$C,MATCH($A634,'Smelter Look-up'!$E:$E,0)))</f>
        <v/>
      </c>
      <c r="D634" s="278"/>
      <c r="E634" s="215" t="s">
        <v>15631</v>
      </c>
      <c r="F634" s="215" t="s">
        <v>15631</v>
      </c>
      <c r="G634" s="215" t="s">
        <v>15631</v>
      </c>
      <c r="H634" s="216" t="str">
        <f ca="1">IF(ISERROR($V634),"",OFFSET('Smelter Look-up'!$G$4,$V634-4,0))</f>
        <v/>
      </c>
      <c r="I634" s="217" t="s">
        <v>15631</v>
      </c>
      <c r="J634" s="217" t="s">
        <v>15631</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si="94"/>
        <v>0</v>
      </c>
      <c r="Y634" s="271"/>
      <c r="Z634" s="271"/>
      <c r="AB634" s="273" t="str">
        <f t="shared" si="95"/>
        <v/>
      </c>
    </row>
    <row r="635" spans="1:28" s="272" customFormat="1" ht="20.25">
      <c r="A635" s="214"/>
      <c r="B635" s="215" t="str">
        <f>IF(LEN(A635)=0,"",INDEX('Smelter Look-up'!$A:$A,MATCH($A635,'Smelter Look-up'!$E:$E,0)))</f>
        <v/>
      </c>
      <c r="C635" s="219" t="str">
        <f>IF(LEN(A635)=0,"",INDEX('Smelter Look-up'!$C:$C,MATCH($A635,'Smelter Look-up'!$E:$E,0)))</f>
        <v/>
      </c>
      <c r="D635" s="278"/>
      <c r="E635" s="215" t="s">
        <v>15631</v>
      </c>
      <c r="F635" s="215" t="s">
        <v>15631</v>
      </c>
      <c r="G635" s="215" t="s">
        <v>15631</v>
      </c>
      <c r="H635" s="216" t="str">
        <f ca="1">IF(ISERROR($V635),"",OFFSET('Smelter Look-up'!$G$4,$V635-4,0))</f>
        <v/>
      </c>
      <c r="I635" s="217" t="s">
        <v>15631</v>
      </c>
      <c r="J635" s="217" t="s">
        <v>15631</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
        <v>15631</v>
      </c>
      <c r="F636" s="215" t="s">
        <v>15631</v>
      </c>
      <c r="G636" s="215" t="s">
        <v>15631</v>
      </c>
      <c r="H636" s="216" t="str">
        <f ca="1">IF(ISERROR($V636),"",OFFSET('Smelter Look-up'!$G$4,$V636-4,0))</f>
        <v/>
      </c>
      <c r="I636" s="217" t="s">
        <v>15631</v>
      </c>
      <c r="J636" s="217" t="s">
        <v>15631</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
        <v>15631</v>
      </c>
      <c r="F637" s="215" t="s">
        <v>15631</v>
      </c>
      <c r="G637" s="215" t="s">
        <v>15631</v>
      </c>
      <c r="H637" s="216" t="str">
        <f ca="1">IF(ISERROR($V637),"",OFFSET('Smelter Look-up'!$G$4,$V637-4,0))</f>
        <v/>
      </c>
      <c r="I637" s="217" t="s">
        <v>15631</v>
      </c>
      <c r="J637" s="217" t="s">
        <v>15631</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
        <v>15631</v>
      </c>
      <c r="F638" s="215" t="s">
        <v>15631</v>
      </c>
      <c r="G638" s="215" t="s">
        <v>15631</v>
      </c>
      <c r="H638" s="216" t="str">
        <f ca="1">IF(ISERROR($V638),"",OFFSET('Smelter Look-up'!$G$4,$V638-4,0))</f>
        <v/>
      </c>
      <c r="I638" s="217" t="s">
        <v>15631</v>
      </c>
      <c r="J638" s="217" t="s">
        <v>15631</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
        <v>15631</v>
      </c>
      <c r="F639" s="215" t="s">
        <v>15631</v>
      </c>
      <c r="G639" s="215" t="s">
        <v>15631</v>
      </c>
      <c r="H639" s="216" t="str">
        <f ca="1">IF(ISERROR($V639),"",OFFSET('Smelter Look-up'!$G$4,$V639-4,0))</f>
        <v/>
      </c>
      <c r="I639" s="217" t="s">
        <v>15631</v>
      </c>
      <c r="J639" s="217" t="s">
        <v>15631</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
        <v>15631</v>
      </c>
      <c r="F640" s="215" t="s">
        <v>15631</v>
      </c>
      <c r="G640" s="215" t="s">
        <v>15631</v>
      </c>
      <c r="H640" s="216" t="str">
        <f ca="1">IF(ISERROR($V640),"",OFFSET('Smelter Look-up'!$G$4,$V640-4,0))</f>
        <v/>
      </c>
      <c r="I640" s="217" t="s">
        <v>15631</v>
      </c>
      <c r="J640" s="217" t="s">
        <v>15631</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
        <v>15631</v>
      </c>
      <c r="F641" s="215" t="s">
        <v>15631</v>
      </c>
      <c r="G641" s="215" t="s">
        <v>15631</v>
      </c>
      <c r="H641" s="216" t="str">
        <f ca="1">IF(ISERROR($V641),"",OFFSET('Smelter Look-up'!$G$4,$V641-4,0))</f>
        <v/>
      </c>
      <c r="I641" s="217" t="s">
        <v>15631</v>
      </c>
      <c r="J641" s="217" t="s">
        <v>15631</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
        <v>15631</v>
      </c>
      <c r="F642" s="215" t="s">
        <v>15631</v>
      </c>
      <c r="G642" s="215" t="s">
        <v>15631</v>
      </c>
      <c r="H642" s="216" t="str">
        <f ca="1">IF(ISERROR($V642),"",OFFSET('Smelter Look-up'!$G$4,$V642-4,0))</f>
        <v/>
      </c>
      <c r="I642" s="217" t="s">
        <v>15631</v>
      </c>
      <c r="J642" s="217" t="s">
        <v>15631</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
        <v>15631</v>
      </c>
      <c r="F643" s="215" t="s">
        <v>15631</v>
      </c>
      <c r="G643" s="215" t="s">
        <v>15631</v>
      </c>
      <c r="H643" s="216" t="str">
        <f ca="1">IF(ISERROR($V643),"",OFFSET('Smelter Look-up'!$G$4,$V643-4,0))</f>
        <v/>
      </c>
      <c r="I643" s="217" t="s">
        <v>15631</v>
      </c>
      <c r="J643" s="217" t="s">
        <v>15631</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
        <v>15631</v>
      </c>
      <c r="F644" s="215" t="s">
        <v>15631</v>
      </c>
      <c r="G644" s="215" t="s">
        <v>15631</v>
      </c>
      <c r="H644" s="216" t="str">
        <f ca="1">IF(ISERROR($V644),"",OFFSET('Smelter Look-up'!$G$4,$V644-4,0))</f>
        <v/>
      </c>
      <c r="I644" s="217" t="s">
        <v>15631</v>
      </c>
      <c r="J644" s="217" t="s">
        <v>15631</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
        <v>15631</v>
      </c>
      <c r="F645" s="215" t="s">
        <v>15631</v>
      </c>
      <c r="G645" s="215" t="s">
        <v>15631</v>
      </c>
      <c r="H645" s="216" t="str">
        <f ca="1">IF(ISERROR($V645),"",OFFSET('Smelter Look-up'!$G$4,$V645-4,0))</f>
        <v/>
      </c>
      <c r="I645" s="217" t="s">
        <v>15631</v>
      </c>
      <c r="J645" s="217" t="s">
        <v>15631</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
        <v>15631</v>
      </c>
      <c r="F646" s="215" t="s">
        <v>15631</v>
      </c>
      <c r="G646" s="215" t="s">
        <v>15631</v>
      </c>
      <c r="H646" s="216" t="str">
        <f ca="1">IF(ISERROR($V646),"",OFFSET('Smelter Look-up'!$G$4,$V646-4,0))</f>
        <v/>
      </c>
      <c r="I646" s="217" t="s">
        <v>15631</v>
      </c>
      <c r="J646" s="217" t="s">
        <v>15631</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
        <v>15631</v>
      </c>
      <c r="F647" s="215" t="s">
        <v>15631</v>
      </c>
      <c r="G647" s="215" t="s">
        <v>15631</v>
      </c>
      <c r="H647" s="216" t="str">
        <f ca="1">IF(ISERROR($V647),"",OFFSET('Smelter Look-up'!$G$4,$V647-4,0))</f>
        <v/>
      </c>
      <c r="I647" s="217" t="s">
        <v>15631</v>
      </c>
      <c r="J647" s="217" t="s">
        <v>15631</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
        <v>15631</v>
      </c>
      <c r="F648" s="215" t="s">
        <v>15631</v>
      </c>
      <c r="G648" s="215" t="s">
        <v>15631</v>
      </c>
      <c r="H648" s="216" t="str">
        <f ca="1">IF(ISERROR($V648),"",OFFSET('Smelter Look-up'!$G$4,$V648-4,0))</f>
        <v/>
      </c>
      <c r="I648" s="217" t="s">
        <v>15631</v>
      </c>
      <c r="J648" s="217" t="s">
        <v>15631</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
        <v>15631</v>
      </c>
      <c r="F649" s="215" t="s">
        <v>15631</v>
      </c>
      <c r="G649" s="215" t="s">
        <v>15631</v>
      </c>
      <c r="H649" s="216" t="str">
        <f ca="1">IF(ISERROR($V649),"",OFFSET('Smelter Look-up'!$G$4,$V649-4,0))</f>
        <v/>
      </c>
      <c r="I649" s="217" t="s">
        <v>15631</v>
      </c>
      <c r="J649" s="217" t="s">
        <v>15631</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
        <v>15631</v>
      </c>
      <c r="F650" s="215" t="s">
        <v>15631</v>
      </c>
      <c r="G650" s="215" t="s">
        <v>15631</v>
      </c>
      <c r="H650" s="216" t="str">
        <f ca="1">IF(ISERROR($V650),"",OFFSET('Smelter Look-up'!$G$4,$V650-4,0))</f>
        <v/>
      </c>
      <c r="I650" s="217" t="s">
        <v>15631</v>
      </c>
      <c r="J650" s="217" t="s">
        <v>15631</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
        <v>15631</v>
      </c>
      <c r="F651" s="215" t="s">
        <v>15631</v>
      </c>
      <c r="G651" s="215" t="s">
        <v>15631</v>
      </c>
      <c r="H651" s="216" t="str">
        <f ca="1">IF(ISERROR($V651),"",OFFSET('Smelter Look-up'!$G$4,$V651-4,0))</f>
        <v/>
      </c>
      <c r="I651" s="217" t="s">
        <v>15631</v>
      </c>
      <c r="J651" s="217" t="s">
        <v>15631</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
        <v>15631</v>
      </c>
      <c r="F652" s="215" t="s">
        <v>15631</v>
      </c>
      <c r="G652" s="215" t="s">
        <v>15631</v>
      </c>
      <c r="H652" s="216" t="str">
        <f ca="1">IF(ISERROR($V652),"",OFFSET('Smelter Look-up'!$G$4,$V652-4,0))</f>
        <v/>
      </c>
      <c r="I652" s="217" t="s">
        <v>15631</v>
      </c>
      <c r="J652" s="217" t="s">
        <v>15631</v>
      </c>
      <c r="K652" s="268"/>
      <c r="L652" s="268"/>
      <c r="M652" s="268"/>
      <c r="N652" s="268"/>
      <c r="O652" s="268"/>
      <c r="P652" s="218"/>
      <c r="Q652" s="269"/>
      <c r="R652" s="215" t="str">
        <f ca="1">IF(ISERROR($V652),"",OFFSET('Smelter Look-up'!$C$4,$V652-4,0)&amp;"")</f>
        <v/>
      </c>
      <c r="S652" s="222" t="str">
        <f t="shared" ref="S652:S682" ca="1" si="96">IF(B652="","",IF(ISERROR(MATCH($E652,CL,0)),"Unknown",INDIRECT("'C'!$A$"&amp;MATCH($E652,CL,0)+1)))</f>
        <v/>
      </c>
      <c r="T652" s="222" t="str">
        <f ca="1">IF(B652="","",IF(ISERROR(MATCH($J652,SorP!$B$1:$B$6230,0)),"",INDIRECT("'SorP'!$A$"&amp;MATCH($J652,SorP!$B$1:$B$6230,0))))</f>
        <v/>
      </c>
      <c r="U652" s="238"/>
      <c r="V652" s="270" t="e">
        <f>IF(C652="",NA(),MATCH($B652&amp;$C652,'Smelter Look-up'!$J:$J,0))</f>
        <v>#N/A</v>
      </c>
      <c r="W652" s="271"/>
      <c r="X652" s="271">
        <f t="shared" ref="X652:X682" si="97">IF(AND(C652="Smelter not listed",OR(LEN(D652)=0,LEN(E652)=0)),1,0)</f>
        <v>0</v>
      </c>
      <c r="Y652" s="271"/>
      <c r="Z652" s="271"/>
      <c r="AB652" s="273" t="str">
        <f t="shared" ref="AB652:AB682" si="98">B652&amp;C652</f>
        <v/>
      </c>
    </row>
    <row r="653" spans="1:28" s="272" customFormat="1" ht="20.25">
      <c r="A653" s="214"/>
      <c r="B653" s="215" t="str">
        <f>IF(LEN(A653)=0,"",INDEX('Smelter Look-up'!$A:$A,MATCH($A653,'Smelter Look-up'!$E:$E,0)))</f>
        <v/>
      </c>
      <c r="C653" s="219" t="str">
        <f>IF(LEN(A653)=0,"",INDEX('Smelter Look-up'!$C:$C,MATCH($A653,'Smelter Look-up'!$E:$E,0)))</f>
        <v/>
      </c>
      <c r="D653" s="278"/>
      <c r="E653" s="215" t="s">
        <v>15631</v>
      </c>
      <c r="F653" s="215" t="s">
        <v>15631</v>
      </c>
      <c r="G653" s="215" t="s">
        <v>15631</v>
      </c>
      <c r="H653" s="216" t="str">
        <f ca="1">IF(ISERROR($V653),"",OFFSET('Smelter Look-up'!$G$4,$V653-4,0))</f>
        <v/>
      </c>
      <c r="I653" s="217" t="s">
        <v>15631</v>
      </c>
      <c r="J653" s="217" t="s">
        <v>15631</v>
      </c>
      <c r="K653" s="268"/>
      <c r="L653" s="268"/>
      <c r="M653" s="268"/>
      <c r="N653" s="268"/>
      <c r="O653" s="268"/>
      <c r="P653" s="218"/>
      <c r="Q653" s="269"/>
      <c r="R653" s="215" t="str">
        <f ca="1">IF(ISERROR($V653),"",OFFSET('Smelter Look-up'!$C$4,$V653-4,0)&amp;"")</f>
        <v/>
      </c>
      <c r="S653" s="222" t="str">
        <f t="shared" ca="1" si="96"/>
        <v/>
      </c>
      <c r="T653" s="222" t="str">
        <f ca="1">IF(B653="","",IF(ISERROR(MATCH($J653,SorP!$B$1:$B$6230,0)),"",INDIRECT("'SorP'!$A$"&amp;MATCH($J653,SorP!$B$1:$B$6230,0))))</f>
        <v/>
      </c>
      <c r="U653" s="238"/>
      <c r="V653" s="270" t="e">
        <f>IF(C653="",NA(),MATCH($B653&amp;$C653,'Smelter Look-up'!$J:$J,0))</f>
        <v>#N/A</v>
      </c>
      <c r="W653" s="271"/>
      <c r="X653" s="271">
        <f t="shared" si="97"/>
        <v>0</v>
      </c>
      <c r="Y653" s="271"/>
      <c r="Z653" s="271"/>
      <c r="AB653" s="273" t="str">
        <f t="shared" si="98"/>
        <v/>
      </c>
    </row>
    <row r="654" spans="1:28" s="272" customFormat="1" ht="20.25">
      <c r="A654" s="214"/>
      <c r="B654" s="215" t="str">
        <f>IF(LEN(A654)=0,"",INDEX('Smelter Look-up'!$A:$A,MATCH($A654,'Smelter Look-up'!$E:$E,0)))</f>
        <v/>
      </c>
      <c r="C654" s="219" t="str">
        <f>IF(LEN(A654)=0,"",INDEX('Smelter Look-up'!$C:$C,MATCH($A654,'Smelter Look-up'!$E:$E,0)))</f>
        <v/>
      </c>
      <c r="D654" s="278"/>
      <c r="E654" s="215" t="s">
        <v>15631</v>
      </c>
      <c r="F654" s="215" t="s">
        <v>15631</v>
      </c>
      <c r="G654" s="215" t="s">
        <v>15631</v>
      </c>
      <c r="H654" s="216" t="str">
        <f ca="1">IF(ISERROR($V654),"",OFFSET('Smelter Look-up'!$G$4,$V654-4,0))</f>
        <v/>
      </c>
      <c r="I654" s="217" t="s">
        <v>15631</v>
      </c>
      <c r="J654" s="217" t="s">
        <v>15631</v>
      </c>
      <c r="K654" s="268"/>
      <c r="L654" s="268"/>
      <c r="M654" s="268"/>
      <c r="N654" s="268"/>
      <c r="O654" s="268"/>
      <c r="P654" s="218"/>
      <c r="Q654" s="269"/>
      <c r="R654" s="215" t="str">
        <f ca="1">IF(ISERROR($V654),"",OFFSET('Smelter Look-up'!$C$4,$V654-4,0)&amp;"")</f>
        <v/>
      </c>
      <c r="S654" s="222" t="str">
        <f t="shared" ca="1" si="96"/>
        <v/>
      </c>
      <c r="T654" s="222" t="str">
        <f ca="1">IF(B654="","",IF(ISERROR(MATCH($J654,SorP!$B$1:$B$6230,0)),"",INDIRECT("'SorP'!$A$"&amp;MATCH($J654,SorP!$B$1:$B$6230,0))))</f>
        <v/>
      </c>
      <c r="U654" s="238"/>
      <c r="V654" s="270" t="e">
        <f>IF(C654="",NA(),MATCH($B654&amp;$C654,'Smelter Look-up'!$J:$J,0))</f>
        <v>#N/A</v>
      </c>
      <c r="W654" s="271"/>
      <c r="X654" s="271">
        <f t="shared" si="97"/>
        <v>0</v>
      </c>
      <c r="Y654" s="271"/>
      <c r="Z654" s="271"/>
      <c r="AB654" s="273" t="str">
        <f t="shared" si="98"/>
        <v/>
      </c>
    </row>
    <row r="655" spans="1:28" s="272" customFormat="1" ht="20.25">
      <c r="A655" s="214"/>
      <c r="B655" s="215" t="str">
        <f>IF(LEN(A655)=0,"",INDEX('Smelter Look-up'!$A:$A,MATCH($A655,'Smelter Look-up'!$E:$E,0)))</f>
        <v/>
      </c>
      <c r="C655" s="219" t="str">
        <f>IF(LEN(A655)=0,"",INDEX('Smelter Look-up'!$C:$C,MATCH($A655,'Smelter Look-up'!$E:$E,0)))</f>
        <v/>
      </c>
      <c r="D655" s="278"/>
      <c r="E655" s="215" t="s">
        <v>15631</v>
      </c>
      <c r="F655" s="215" t="s">
        <v>15631</v>
      </c>
      <c r="G655" s="215" t="s">
        <v>15631</v>
      </c>
      <c r="H655" s="216" t="str">
        <f ca="1">IF(ISERROR($V655),"",OFFSET('Smelter Look-up'!$G$4,$V655-4,0))</f>
        <v/>
      </c>
      <c r="I655" s="217" t="s">
        <v>15631</v>
      </c>
      <c r="J655" s="217" t="s">
        <v>15631</v>
      </c>
      <c r="K655" s="268"/>
      <c r="L655" s="268"/>
      <c r="M655" s="268"/>
      <c r="N655" s="268"/>
      <c r="O655" s="268"/>
      <c r="P655" s="218"/>
      <c r="Q655" s="269"/>
      <c r="R655" s="215" t="str">
        <f ca="1">IF(ISERROR($V655),"",OFFSET('Smelter Look-up'!$C$4,$V655-4,0)&amp;"")</f>
        <v/>
      </c>
      <c r="S655" s="222" t="str">
        <f t="shared" ca="1" si="96"/>
        <v/>
      </c>
      <c r="T655" s="222" t="str">
        <f ca="1">IF(B655="","",IF(ISERROR(MATCH($J655,SorP!$B$1:$B$6230,0)),"",INDIRECT("'SorP'!$A$"&amp;MATCH($J655,SorP!$B$1:$B$6230,0))))</f>
        <v/>
      </c>
      <c r="U655" s="238"/>
      <c r="V655" s="270" t="e">
        <f>IF(C655="",NA(),MATCH($B655&amp;$C655,'Smelter Look-up'!$J:$J,0))</f>
        <v>#N/A</v>
      </c>
      <c r="W655" s="271"/>
      <c r="X655" s="271">
        <f t="shared" si="97"/>
        <v>0</v>
      </c>
      <c r="Y655" s="271"/>
      <c r="Z655" s="271"/>
      <c r="AB655" s="273" t="str">
        <f t="shared" si="98"/>
        <v/>
      </c>
    </row>
    <row r="656" spans="1:28" s="272" customFormat="1" ht="20.25">
      <c r="A656" s="214"/>
      <c r="B656" s="215" t="str">
        <f>IF(LEN(A656)=0,"",INDEX('Smelter Look-up'!$A:$A,MATCH($A656,'Smelter Look-up'!$E:$E,0)))</f>
        <v/>
      </c>
      <c r="C656" s="219" t="str">
        <f>IF(LEN(A656)=0,"",INDEX('Smelter Look-up'!$C:$C,MATCH($A656,'Smelter Look-up'!$E:$E,0)))</f>
        <v/>
      </c>
      <c r="D656" s="278"/>
      <c r="E656" s="215" t="s">
        <v>15631</v>
      </c>
      <c r="F656" s="215" t="s">
        <v>15631</v>
      </c>
      <c r="G656" s="215" t="s">
        <v>15631</v>
      </c>
      <c r="H656" s="216" t="str">
        <f ca="1">IF(ISERROR($V656),"",OFFSET('Smelter Look-up'!$G$4,$V656-4,0))</f>
        <v/>
      </c>
      <c r="I656" s="217" t="s">
        <v>15631</v>
      </c>
      <c r="J656" s="217" t="s">
        <v>15631</v>
      </c>
      <c r="K656" s="268"/>
      <c r="L656" s="268"/>
      <c r="M656" s="268"/>
      <c r="N656" s="268"/>
      <c r="O656" s="268"/>
      <c r="P656" s="218"/>
      <c r="Q656" s="269"/>
      <c r="R656" s="215" t="str">
        <f ca="1">IF(ISERROR($V656),"",OFFSET('Smelter Look-up'!$C$4,$V656-4,0)&amp;"")</f>
        <v/>
      </c>
      <c r="S656" s="222" t="str">
        <f t="shared" ca="1" si="96"/>
        <v/>
      </c>
      <c r="T656" s="222" t="str">
        <f ca="1">IF(B656="","",IF(ISERROR(MATCH($J656,SorP!$B$1:$B$6230,0)),"",INDIRECT("'SorP'!$A$"&amp;MATCH($J656,SorP!$B$1:$B$6230,0))))</f>
        <v/>
      </c>
      <c r="U656" s="238"/>
      <c r="V656" s="270" t="e">
        <f>IF(C656="",NA(),MATCH($B656&amp;$C656,'Smelter Look-up'!$J:$J,0))</f>
        <v>#N/A</v>
      </c>
      <c r="W656" s="271"/>
      <c r="X656" s="271">
        <f t="shared" si="97"/>
        <v>0</v>
      </c>
      <c r="Y656" s="271"/>
      <c r="Z656" s="271"/>
      <c r="AB656" s="273" t="str">
        <f t="shared" si="98"/>
        <v/>
      </c>
    </row>
    <row r="657" spans="1:28" s="272" customFormat="1" ht="20.25">
      <c r="A657" s="214"/>
      <c r="B657" s="215" t="str">
        <f>IF(LEN(A657)=0,"",INDEX('Smelter Look-up'!$A:$A,MATCH($A657,'Smelter Look-up'!$E:$E,0)))</f>
        <v/>
      </c>
      <c r="C657" s="219" t="str">
        <f>IF(LEN(A657)=0,"",INDEX('Smelter Look-up'!$C:$C,MATCH($A657,'Smelter Look-up'!$E:$E,0)))</f>
        <v/>
      </c>
      <c r="D657" s="278"/>
      <c r="E657" s="215" t="s">
        <v>15631</v>
      </c>
      <c r="F657" s="215" t="s">
        <v>15631</v>
      </c>
      <c r="G657" s="215" t="s">
        <v>15631</v>
      </c>
      <c r="H657" s="216" t="str">
        <f ca="1">IF(ISERROR($V657),"",OFFSET('Smelter Look-up'!$G$4,$V657-4,0))</f>
        <v/>
      </c>
      <c r="I657" s="217" t="s">
        <v>15631</v>
      </c>
      <c r="J657" s="217" t="s">
        <v>15631</v>
      </c>
      <c r="K657" s="268"/>
      <c r="L657" s="268"/>
      <c r="M657" s="268"/>
      <c r="N657" s="268"/>
      <c r="O657" s="268"/>
      <c r="P657" s="218"/>
      <c r="Q657" s="269"/>
      <c r="R657" s="215" t="str">
        <f ca="1">IF(ISERROR($V657),"",OFFSET('Smelter Look-up'!$C$4,$V657-4,0)&amp;"")</f>
        <v/>
      </c>
      <c r="S657" s="222" t="str">
        <f t="shared" ca="1" si="96"/>
        <v/>
      </c>
      <c r="T657" s="222" t="str">
        <f ca="1">IF(B657="","",IF(ISERROR(MATCH($J657,SorP!$B$1:$B$6230,0)),"",INDIRECT("'SorP'!$A$"&amp;MATCH($J657,SorP!$B$1:$B$6230,0))))</f>
        <v/>
      </c>
      <c r="U657" s="238"/>
      <c r="V657" s="270" t="e">
        <f>IF(C657="",NA(),MATCH($B657&amp;$C657,'Smelter Look-up'!$J:$J,0))</f>
        <v>#N/A</v>
      </c>
      <c r="W657" s="271"/>
      <c r="X657" s="271">
        <f t="shared" si="97"/>
        <v>0</v>
      </c>
      <c r="Y657" s="271"/>
      <c r="Z657" s="271"/>
      <c r="AB657" s="273" t="str">
        <f t="shared" si="98"/>
        <v/>
      </c>
    </row>
    <row r="658" spans="1:28" s="272" customFormat="1" ht="20.25">
      <c r="A658" s="214"/>
      <c r="B658" s="215" t="str">
        <f>IF(LEN(A658)=0,"",INDEX('Smelter Look-up'!$A:$A,MATCH($A658,'Smelter Look-up'!$E:$E,0)))</f>
        <v/>
      </c>
      <c r="C658" s="219" t="str">
        <f>IF(LEN(A658)=0,"",INDEX('Smelter Look-up'!$C:$C,MATCH($A658,'Smelter Look-up'!$E:$E,0)))</f>
        <v/>
      </c>
      <c r="D658" s="278"/>
      <c r="E658" s="215" t="s">
        <v>15631</v>
      </c>
      <c r="F658" s="215" t="s">
        <v>15631</v>
      </c>
      <c r="G658" s="215" t="s">
        <v>15631</v>
      </c>
      <c r="H658" s="216" t="str">
        <f ca="1">IF(ISERROR($V658),"",OFFSET('Smelter Look-up'!$G$4,$V658-4,0))</f>
        <v/>
      </c>
      <c r="I658" s="217" t="s">
        <v>15631</v>
      </c>
      <c r="J658" s="217" t="s">
        <v>15631</v>
      </c>
      <c r="K658" s="268"/>
      <c r="L658" s="268"/>
      <c r="M658" s="268"/>
      <c r="N658" s="268"/>
      <c r="O658" s="268"/>
      <c r="P658" s="218"/>
      <c r="Q658" s="269"/>
      <c r="R658" s="215" t="str">
        <f ca="1">IF(ISERROR($V658),"",OFFSET('Smelter Look-up'!$C$4,$V658-4,0)&amp;"")</f>
        <v/>
      </c>
      <c r="S658" s="222" t="str">
        <f t="shared" ca="1" si="96"/>
        <v/>
      </c>
      <c r="T658" s="222" t="str">
        <f ca="1">IF(B658="","",IF(ISERROR(MATCH($J658,SorP!$B$1:$B$6230,0)),"",INDIRECT("'SorP'!$A$"&amp;MATCH($J658,SorP!$B$1:$B$6230,0))))</f>
        <v/>
      </c>
      <c r="U658" s="238"/>
      <c r="V658" s="270" t="e">
        <f>IF(C658="",NA(),MATCH($B658&amp;$C658,'Smelter Look-up'!$J:$J,0))</f>
        <v>#N/A</v>
      </c>
      <c r="W658" s="271"/>
      <c r="X658" s="271">
        <f t="shared" si="97"/>
        <v>0</v>
      </c>
      <c r="Y658" s="271"/>
      <c r="Z658" s="271"/>
      <c r="AB658" s="273" t="str">
        <f t="shared" si="98"/>
        <v/>
      </c>
    </row>
    <row r="659" spans="1:28" s="272" customFormat="1" ht="20.25">
      <c r="A659" s="214"/>
      <c r="B659" s="215" t="str">
        <f>IF(LEN(A659)=0,"",INDEX('Smelter Look-up'!$A:$A,MATCH($A659,'Smelter Look-up'!$E:$E,0)))</f>
        <v/>
      </c>
      <c r="C659" s="219" t="str">
        <f>IF(LEN(A659)=0,"",INDEX('Smelter Look-up'!$C:$C,MATCH($A659,'Smelter Look-up'!$E:$E,0)))</f>
        <v/>
      </c>
      <c r="D659" s="278"/>
      <c r="E659" s="215" t="s">
        <v>15631</v>
      </c>
      <c r="F659" s="215" t="s">
        <v>15631</v>
      </c>
      <c r="G659" s="215" t="s">
        <v>15631</v>
      </c>
      <c r="H659" s="216" t="str">
        <f ca="1">IF(ISERROR($V659),"",OFFSET('Smelter Look-up'!$G$4,$V659-4,0))</f>
        <v/>
      </c>
      <c r="I659" s="217" t="s">
        <v>15631</v>
      </c>
      <c r="J659" s="217" t="s">
        <v>15631</v>
      </c>
      <c r="K659" s="268"/>
      <c r="L659" s="268"/>
      <c r="M659" s="268"/>
      <c r="N659" s="268"/>
      <c r="O659" s="268"/>
      <c r="P659" s="218"/>
      <c r="Q659" s="269"/>
      <c r="R659" s="215" t="str">
        <f ca="1">IF(ISERROR($V659),"",OFFSET('Smelter Look-up'!$C$4,$V659-4,0)&amp;"")</f>
        <v/>
      </c>
      <c r="S659" s="222" t="str">
        <f t="shared" ca="1" si="96"/>
        <v/>
      </c>
      <c r="T659" s="222" t="str">
        <f ca="1">IF(B659="","",IF(ISERROR(MATCH($J659,SorP!$B$1:$B$6230,0)),"",INDIRECT("'SorP'!$A$"&amp;MATCH($J659,SorP!$B$1:$B$6230,0))))</f>
        <v/>
      </c>
      <c r="U659" s="238"/>
      <c r="V659" s="270" t="e">
        <f>IF(C659="",NA(),MATCH($B659&amp;$C659,'Smelter Look-up'!$J:$J,0))</f>
        <v>#N/A</v>
      </c>
      <c r="W659" s="271"/>
      <c r="X659" s="271">
        <f t="shared" si="97"/>
        <v>0</v>
      </c>
      <c r="Y659" s="271"/>
      <c r="Z659" s="271"/>
      <c r="AB659" s="273" t="str">
        <f t="shared" si="98"/>
        <v/>
      </c>
    </row>
    <row r="660" spans="1:28" s="272" customFormat="1" ht="20.25">
      <c r="A660" s="214"/>
      <c r="B660" s="215" t="str">
        <f>IF(LEN(A660)=0,"",INDEX('Smelter Look-up'!$A:$A,MATCH($A660,'Smelter Look-up'!$E:$E,0)))</f>
        <v/>
      </c>
      <c r="C660" s="219" t="str">
        <f>IF(LEN(A660)=0,"",INDEX('Smelter Look-up'!$C:$C,MATCH($A660,'Smelter Look-up'!$E:$E,0)))</f>
        <v/>
      </c>
      <c r="D660" s="278"/>
      <c r="E660" s="215" t="s">
        <v>15631</v>
      </c>
      <c r="F660" s="215" t="s">
        <v>15631</v>
      </c>
      <c r="G660" s="215" t="s">
        <v>15631</v>
      </c>
      <c r="H660" s="216" t="str">
        <f ca="1">IF(ISERROR($V660),"",OFFSET('Smelter Look-up'!$G$4,$V660-4,0))</f>
        <v/>
      </c>
      <c r="I660" s="217" t="s">
        <v>15631</v>
      </c>
      <c r="J660" s="217" t="s">
        <v>15631</v>
      </c>
      <c r="K660" s="268"/>
      <c r="L660" s="268"/>
      <c r="M660" s="268"/>
      <c r="N660" s="268"/>
      <c r="O660" s="268"/>
      <c r="P660" s="218"/>
      <c r="Q660" s="269"/>
      <c r="R660" s="215" t="str">
        <f ca="1">IF(ISERROR($V660),"",OFFSET('Smelter Look-up'!$C$4,$V660-4,0)&amp;"")</f>
        <v/>
      </c>
      <c r="S660" s="222" t="str">
        <f t="shared" ca="1" si="96"/>
        <v/>
      </c>
      <c r="T660" s="222" t="str">
        <f ca="1">IF(B660="","",IF(ISERROR(MATCH($J660,SorP!$B$1:$B$6230,0)),"",INDIRECT("'SorP'!$A$"&amp;MATCH($J660,SorP!$B$1:$B$6230,0))))</f>
        <v/>
      </c>
      <c r="U660" s="238"/>
      <c r="V660" s="270" t="e">
        <f>IF(C660="",NA(),MATCH($B660&amp;$C660,'Smelter Look-up'!$J:$J,0))</f>
        <v>#N/A</v>
      </c>
      <c r="W660" s="271"/>
      <c r="X660" s="271">
        <f t="shared" si="97"/>
        <v>0</v>
      </c>
      <c r="Y660" s="271"/>
      <c r="Z660" s="271"/>
      <c r="AB660" s="273" t="str">
        <f t="shared" si="98"/>
        <v/>
      </c>
    </row>
    <row r="661" spans="1:28" s="272" customFormat="1" ht="20.25">
      <c r="A661" s="214"/>
      <c r="B661" s="215" t="str">
        <f>IF(LEN(A661)=0,"",INDEX('Smelter Look-up'!$A:$A,MATCH($A661,'Smelter Look-up'!$E:$E,0)))</f>
        <v/>
      </c>
      <c r="C661" s="219" t="str">
        <f>IF(LEN(A661)=0,"",INDEX('Smelter Look-up'!$C:$C,MATCH($A661,'Smelter Look-up'!$E:$E,0)))</f>
        <v/>
      </c>
      <c r="D661" s="278"/>
      <c r="E661" s="215" t="s">
        <v>15631</v>
      </c>
      <c r="F661" s="215" t="s">
        <v>15631</v>
      </c>
      <c r="G661" s="215" t="s">
        <v>15631</v>
      </c>
      <c r="H661" s="216" t="str">
        <f ca="1">IF(ISERROR($V661),"",OFFSET('Smelter Look-up'!$G$4,$V661-4,0))</f>
        <v/>
      </c>
      <c r="I661" s="217" t="s">
        <v>15631</v>
      </c>
      <c r="J661" s="217" t="s">
        <v>15631</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si="97"/>
        <v>0</v>
      </c>
      <c r="Y661" s="271"/>
      <c r="Z661" s="271"/>
      <c r="AB661" s="273" t="str">
        <f t="shared" si="98"/>
        <v/>
      </c>
    </row>
    <row r="662" spans="1:28" s="272" customFormat="1" ht="20.25">
      <c r="A662" s="214"/>
      <c r="B662" s="215" t="str">
        <f>IF(LEN(A662)=0,"",INDEX('Smelter Look-up'!$A:$A,MATCH($A662,'Smelter Look-up'!$E:$E,0)))</f>
        <v/>
      </c>
      <c r="C662" s="219" t="str">
        <f>IF(LEN(A662)=0,"",INDEX('Smelter Look-up'!$C:$C,MATCH($A662,'Smelter Look-up'!$E:$E,0)))</f>
        <v/>
      </c>
      <c r="D662" s="278"/>
      <c r="E662" s="215" t="s">
        <v>15631</v>
      </c>
      <c r="F662" s="215" t="s">
        <v>15631</v>
      </c>
      <c r="G662" s="215" t="s">
        <v>15631</v>
      </c>
      <c r="H662" s="216" t="str">
        <f ca="1">IF(ISERROR($V662),"",OFFSET('Smelter Look-up'!$G$4,$V662-4,0))</f>
        <v/>
      </c>
      <c r="I662" s="217" t="s">
        <v>15631</v>
      </c>
      <c r="J662" s="217" t="s">
        <v>15631</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si="97"/>
        <v>0</v>
      </c>
      <c r="Y662" s="271"/>
      <c r="Z662" s="271"/>
      <c r="AB662" s="273" t="str">
        <f t="shared" si="98"/>
        <v/>
      </c>
    </row>
    <row r="663" spans="1:28" s="272" customFormat="1" ht="20.25">
      <c r="A663" s="214"/>
      <c r="B663" s="215" t="str">
        <f>IF(LEN(A663)=0,"",INDEX('Smelter Look-up'!$A:$A,MATCH($A663,'Smelter Look-up'!$E:$E,0)))</f>
        <v/>
      </c>
      <c r="C663" s="219" t="str">
        <f>IF(LEN(A663)=0,"",INDEX('Smelter Look-up'!$C:$C,MATCH($A663,'Smelter Look-up'!$E:$E,0)))</f>
        <v/>
      </c>
      <c r="D663" s="278"/>
      <c r="E663" s="215" t="s">
        <v>15631</v>
      </c>
      <c r="F663" s="215" t="s">
        <v>15631</v>
      </c>
      <c r="G663" s="215" t="s">
        <v>15631</v>
      </c>
      <c r="H663" s="216" t="str">
        <f ca="1">IF(ISERROR($V663),"",OFFSET('Smelter Look-up'!$G$4,$V663-4,0))</f>
        <v/>
      </c>
      <c r="I663" s="217" t="s">
        <v>15631</v>
      </c>
      <c r="J663" s="217" t="s">
        <v>15631</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si="97"/>
        <v>0</v>
      </c>
      <c r="Y663" s="271"/>
      <c r="Z663" s="271"/>
      <c r="AB663" s="273" t="str">
        <f t="shared" si="98"/>
        <v/>
      </c>
    </row>
    <row r="664" spans="1:28" s="272" customFormat="1" ht="20.25">
      <c r="A664" s="214"/>
      <c r="B664" s="215" t="str">
        <f>IF(LEN(A664)=0,"",INDEX('Smelter Look-up'!$A:$A,MATCH($A664,'Smelter Look-up'!$E:$E,0)))</f>
        <v/>
      </c>
      <c r="C664" s="219" t="str">
        <f>IF(LEN(A664)=0,"",INDEX('Smelter Look-up'!$C:$C,MATCH($A664,'Smelter Look-up'!$E:$E,0)))</f>
        <v/>
      </c>
      <c r="D664" s="278"/>
      <c r="E664" s="215" t="s">
        <v>15631</v>
      </c>
      <c r="F664" s="215" t="s">
        <v>15631</v>
      </c>
      <c r="G664" s="215" t="s">
        <v>15631</v>
      </c>
      <c r="H664" s="216" t="str">
        <f ca="1">IF(ISERROR($V664),"",OFFSET('Smelter Look-up'!$G$4,$V664-4,0))</f>
        <v/>
      </c>
      <c r="I664" s="217" t="s">
        <v>15631</v>
      </c>
      <c r="J664" s="217" t="s">
        <v>15631</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si="97"/>
        <v>0</v>
      </c>
      <c r="Y664" s="271"/>
      <c r="Z664" s="271"/>
      <c r="AB664" s="273" t="str">
        <f t="shared" si="98"/>
        <v/>
      </c>
    </row>
    <row r="665" spans="1:28" s="272" customFormat="1" ht="20.25">
      <c r="A665" s="214"/>
      <c r="B665" s="215" t="str">
        <f>IF(LEN(A665)=0,"",INDEX('Smelter Look-up'!$A:$A,MATCH($A665,'Smelter Look-up'!$E:$E,0)))</f>
        <v/>
      </c>
      <c r="C665" s="219" t="str">
        <f>IF(LEN(A665)=0,"",INDEX('Smelter Look-up'!$C:$C,MATCH($A665,'Smelter Look-up'!$E:$E,0)))</f>
        <v/>
      </c>
      <c r="D665" s="278"/>
      <c r="E665" s="215" t="s">
        <v>15631</v>
      </c>
      <c r="F665" s="215" t="s">
        <v>15631</v>
      </c>
      <c r="G665" s="215" t="s">
        <v>15631</v>
      </c>
      <c r="H665" s="216" t="str">
        <f ca="1">IF(ISERROR($V665),"",OFFSET('Smelter Look-up'!$G$4,$V665-4,0))</f>
        <v/>
      </c>
      <c r="I665" s="217" t="s">
        <v>15631</v>
      </c>
      <c r="J665" s="217" t="s">
        <v>15631</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si="97"/>
        <v>0</v>
      </c>
      <c r="Y665" s="271"/>
      <c r="Z665" s="271"/>
      <c r="AB665" s="273" t="str">
        <f t="shared" si="98"/>
        <v/>
      </c>
    </row>
    <row r="666" spans="1:28" s="272" customFormat="1" ht="20.25">
      <c r="A666" s="214"/>
      <c r="B666" s="215" t="str">
        <f>IF(LEN(A666)=0,"",INDEX('Smelter Look-up'!$A:$A,MATCH($A666,'Smelter Look-up'!$E:$E,0)))</f>
        <v/>
      </c>
      <c r="C666" s="219" t="str">
        <f>IF(LEN(A666)=0,"",INDEX('Smelter Look-up'!$C:$C,MATCH($A666,'Smelter Look-up'!$E:$E,0)))</f>
        <v/>
      </c>
      <c r="D666" s="278"/>
      <c r="E666" s="215" t="s">
        <v>15631</v>
      </c>
      <c r="F666" s="215" t="s">
        <v>15631</v>
      </c>
      <c r="G666" s="215" t="s">
        <v>15631</v>
      </c>
      <c r="H666" s="216" t="str">
        <f ca="1">IF(ISERROR($V666),"",OFFSET('Smelter Look-up'!$G$4,$V666-4,0))</f>
        <v/>
      </c>
      <c r="I666" s="217" t="s">
        <v>15631</v>
      </c>
      <c r="J666" s="217" t="s">
        <v>15631</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si="97"/>
        <v>0</v>
      </c>
      <c r="Y666" s="271"/>
      <c r="Z666" s="271"/>
      <c r="AB666" s="273" t="str">
        <f t="shared" si="98"/>
        <v/>
      </c>
    </row>
    <row r="667" spans="1:28" s="272" customFormat="1" ht="20.25">
      <c r="A667" s="214"/>
      <c r="B667" s="215" t="str">
        <f>IF(LEN(A667)=0,"",INDEX('Smelter Look-up'!$A:$A,MATCH($A667,'Smelter Look-up'!$E:$E,0)))</f>
        <v/>
      </c>
      <c r="C667" s="219" t="str">
        <f>IF(LEN(A667)=0,"",INDEX('Smelter Look-up'!$C:$C,MATCH($A667,'Smelter Look-up'!$E:$E,0)))</f>
        <v/>
      </c>
      <c r="D667" s="278"/>
      <c r="E667" s="215" t="s">
        <v>15631</v>
      </c>
      <c r="F667" s="215" t="s">
        <v>15631</v>
      </c>
      <c r="G667" s="215" t="s">
        <v>15631</v>
      </c>
      <c r="H667" s="216" t="str">
        <f ca="1">IF(ISERROR($V667),"",OFFSET('Smelter Look-up'!$G$4,$V667-4,0))</f>
        <v/>
      </c>
      <c r="I667" s="217" t="s">
        <v>15631</v>
      </c>
      <c r="J667" s="217" t="s">
        <v>15631</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
        <v>15631</v>
      </c>
      <c r="F668" s="215" t="s">
        <v>15631</v>
      </c>
      <c r="G668" s="215" t="s">
        <v>15631</v>
      </c>
      <c r="H668" s="216" t="str">
        <f ca="1">IF(ISERROR($V668),"",OFFSET('Smelter Look-up'!$G$4,$V668-4,0))</f>
        <v/>
      </c>
      <c r="I668" s="217" t="s">
        <v>15631</v>
      </c>
      <c r="J668" s="217" t="s">
        <v>15631</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
        <v>15631</v>
      </c>
      <c r="F669" s="215" t="s">
        <v>15631</v>
      </c>
      <c r="G669" s="215" t="s">
        <v>15631</v>
      </c>
      <c r="H669" s="216" t="str">
        <f ca="1">IF(ISERROR($V669),"",OFFSET('Smelter Look-up'!$G$4,$V669-4,0))</f>
        <v/>
      </c>
      <c r="I669" s="217" t="s">
        <v>15631</v>
      </c>
      <c r="J669" s="217" t="s">
        <v>15631</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
        <v>15631</v>
      </c>
      <c r="F670" s="215" t="s">
        <v>15631</v>
      </c>
      <c r="G670" s="215" t="s">
        <v>15631</v>
      </c>
      <c r="H670" s="216" t="str">
        <f ca="1">IF(ISERROR($V670),"",OFFSET('Smelter Look-up'!$G$4,$V670-4,0))</f>
        <v/>
      </c>
      <c r="I670" s="217" t="s">
        <v>15631</v>
      </c>
      <c r="J670" s="217" t="s">
        <v>15631</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
        <v>15631</v>
      </c>
      <c r="F671" s="215" t="s">
        <v>15631</v>
      </c>
      <c r="G671" s="215" t="s">
        <v>15631</v>
      </c>
      <c r="H671" s="216" t="str">
        <f ca="1">IF(ISERROR($V671),"",OFFSET('Smelter Look-up'!$G$4,$V671-4,0))</f>
        <v/>
      </c>
      <c r="I671" s="217" t="s">
        <v>15631</v>
      </c>
      <c r="J671" s="217" t="s">
        <v>15631</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
        <v>15631</v>
      </c>
      <c r="F672" s="215" t="s">
        <v>15631</v>
      </c>
      <c r="G672" s="215" t="s">
        <v>15631</v>
      </c>
      <c r="H672" s="216" t="str">
        <f ca="1">IF(ISERROR($V672),"",OFFSET('Smelter Look-up'!$G$4,$V672-4,0))</f>
        <v/>
      </c>
      <c r="I672" s="217" t="s">
        <v>15631</v>
      </c>
      <c r="J672" s="217" t="s">
        <v>15631</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
        <v>15631</v>
      </c>
      <c r="F673" s="215" t="s">
        <v>15631</v>
      </c>
      <c r="G673" s="215" t="s">
        <v>15631</v>
      </c>
      <c r="H673" s="216" t="str">
        <f ca="1">IF(ISERROR($V673),"",OFFSET('Smelter Look-up'!$G$4,$V673-4,0))</f>
        <v/>
      </c>
      <c r="I673" s="217" t="s">
        <v>15631</v>
      </c>
      <c r="J673" s="217" t="s">
        <v>15631</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
        <v>15631</v>
      </c>
      <c r="F674" s="215" t="s">
        <v>15631</v>
      </c>
      <c r="G674" s="215" t="s">
        <v>15631</v>
      </c>
      <c r="H674" s="216" t="str">
        <f ca="1">IF(ISERROR($V674),"",OFFSET('Smelter Look-up'!$G$4,$V674-4,0))</f>
        <v/>
      </c>
      <c r="I674" s="217" t="s">
        <v>15631</v>
      </c>
      <c r="J674" s="217" t="s">
        <v>15631</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
        <v>15631</v>
      </c>
      <c r="F675" s="215" t="s">
        <v>15631</v>
      </c>
      <c r="G675" s="215" t="s">
        <v>15631</v>
      </c>
      <c r="H675" s="216" t="str">
        <f ca="1">IF(ISERROR($V675),"",OFFSET('Smelter Look-up'!$G$4,$V675-4,0))</f>
        <v/>
      </c>
      <c r="I675" s="217" t="s">
        <v>15631</v>
      </c>
      <c r="J675" s="217" t="s">
        <v>15631</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
        <v>15631</v>
      </c>
      <c r="F676" s="215" t="s">
        <v>15631</v>
      </c>
      <c r="G676" s="215" t="s">
        <v>15631</v>
      </c>
      <c r="H676" s="216" t="str">
        <f ca="1">IF(ISERROR($V676),"",OFFSET('Smelter Look-up'!$G$4,$V676-4,0))</f>
        <v/>
      </c>
      <c r="I676" s="217" t="s">
        <v>15631</v>
      </c>
      <c r="J676" s="217" t="s">
        <v>15631</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
        <v>15631</v>
      </c>
      <c r="F677" s="215" t="s">
        <v>15631</v>
      </c>
      <c r="G677" s="215" t="s">
        <v>15631</v>
      </c>
      <c r="H677" s="216" t="str">
        <f ca="1">IF(ISERROR($V677),"",OFFSET('Smelter Look-up'!$G$4,$V677-4,0))</f>
        <v/>
      </c>
      <c r="I677" s="217" t="s">
        <v>15631</v>
      </c>
      <c r="J677" s="217" t="s">
        <v>15631</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
        <v>15631</v>
      </c>
      <c r="F678" s="215" t="s">
        <v>15631</v>
      </c>
      <c r="G678" s="215" t="s">
        <v>15631</v>
      </c>
      <c r="H678" s="216" t="str">
        <f ca="1">IF(ISERROR($V678),"",OFFSET('Smelter Look-up'!$G$4,$V678-4,0))</f>
        <v/>
      </c>
      <c r="I678" s="217" t="s">
        <v>15631</v>
      </c>
      <c r="J678" s="217" t="s">
        <v>15631</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
        <v>15631</v>
      </c>
      <c r="F679" s="215" t="s">
        <v>15631</v>
      </c>
      <c r="G679" s="215" t="s">
        <v>15631</v>
      </c>
      <c r="H679" s="216" t="str">
        <f ca="1">IF(ISERROR($V679),"",OFFSET('Smelter Look-up'!$G$4,$V679-4,0))</f>
        <v/>
      </c>
      <c r="I679" s="217" t="s">
        <v>15631</v>
      </c>
      <c r="J679" s="217" t="s">
        <v>15631</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
        <v>15631</v>
      </c>
      <c r="F680" s="215" t="s">
        <v>15631</v>
      </c>
      <c r="G680" s="215" t="s">
        <v>15631</v>
      </c>
      <c r="H680" s="216" t="str">
        <f ca="1">IF(ISERROR($V680),"",OFFSET('Smelter Look-up'!$G$4,$V680-4,0))</f>
        <v/>
      </c>
      <c r="I680" s="217" t="s">
        <v>15631</v>
      </c>
      <c r="J680" s="217" t="s">
        <v>15631</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
        <v>15631</v>
      </c>
      <c r="F681" s="215" t="s">
        <v>15631</v>
      </c>
      <c r="G681" s="215" t="s">
        <v>15631</v>
      </c>
      <c r="H681" s="216" t="str">
        <f ca="1">IF(ISERROR($V681),"",OFFSET('Smelter Look-up'!$G$4,$V681-4,0))</f>
        <v/>
      </c>
      <c r="I681" s="217" t="s">
        <v>15631</v>
      </c>
      <c r="J681" s="217" t="s">
        <v>15631</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
        <v>15631</v>
      </c>
      <c r="F682" s="215" t="s">
        <v>15631</v>
      </c>
      <c r="G682" s="215" t="s">
        <v>15631</v>
      </c>
      <c r="H682" s="216" t="str">
        <f ca="1">IF(ISERROR($V682),"",OFFSET('Smelter Look-up'!$G$4,$V682-4,0))</f>
        <v/>
      </c>
      <c r="I682" s="217" t="s">
        <v>15631</v>
      </c>
      <c r="J682" s="217" t="s">
        <v>15631</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
        <v>15631</v>
      </c>
      <c r="F683" s="215" t="s">
        <v>15631</v>
      </c>
      <c r="G683" s="215" t="s">
        <v>15631</v>
      </c>
      <c r="H683" s="216" t="str">
        <f ca="1">IF(ISERROR($V683),"",OFFSET('Smelter Look-up'!$G$4,$V683-4,0))</f>
        <v/>
      </c>
      <c r="I683" s="217" t="s">
        <v>15631</v>
      </c>
      <c r="J683" s="217" t="s">
        <v>15631</v>
      </c>
      <c r="K683" s="268"/>
      <c r="L683" s="268"/>
      <c r="M683" s="268"/>
      <c r="N683" s="268"/>
      <c r="O683" s="268"/>
      <c r="P683" s="218"/>
      <c r="Q683" s="269"/>
      <c r="R683" s="215" t="str">
        <f ca="1">IF(ISERROR($V683),"",OFFSET('Smelter Look-up'!$C$4,$V683-4,0)&amp;"")</f>
        <v/>
      </c>
      <c r="S683" s="222" t="str">
        <f t="shared" ref="S683" ca="1" si="99">IF(B683="","",IF(ISERROR(MATCH($E683,CL,0)),"Unknown",INDIRECT("'C'!$A$"&amp;MATCH($E683,CL,0)+1)))</f>
        <v/>
      </c>
      <c r="T683" s="222" t="str">
        <f ca="1">IF(B683="","",IF(ISERROR(MATCH($J683,SorP!$B$1:$B$6230,0)),"",INDIRECT("'SorP'!$A$"&amp;MATCH($J683,SorP!$B$1:$B$6230,0))))</f>
        <v/>
      </c>
      <c r="U683" s="238"/>
      <c r="V683" s="270" t="e">
        <f>IF(C683="",NA(),MATCH($B683&amp;$C683,'Smelter Look-up'!$J:$J,0))</f>
        <v>#N/A</v>
      </c>
      <c r="W683" s="271"/>
      <c r="X683" s="271">
        <f t="shared" ref="X683" si="100">IF(AND(C683="Smelter not listed",OR(LEN(D683)=0,LEN(E683)=0)),1,0)</f>
        <v>0</v>
      </c>
      <c r="Y683" s="271"/>
      <c r="Z683" s="271"/>
      <c r="AB683" s="273" t="str">
        <f t="shared" ref="AB683" si="101">B683&amp;C683</f>
        <v/>
      </c>
    </row>
    <row r="684" spans="1:28" s="272" customFormat="1" ht="20.25">
      <c r="A684" s="214"/>
      <c r="B684" s="215" t="str">
        <f>IF(LEN(A684)=0,"",INDEX('Smelter Look-up'!$A:$A,MATCH($A684,'Smelter Look-up'!$E:$E,0)))</f>
        <v/>
      </c>
      <c r="C684" s="219" t="str">
        <f>IF(LEN(A684)=0,"",INDEX('Smelter Look-up'!$C:$C,MATCH($A684,'Smelter Look-up'!$E:$E,0)))</f>
        <v/>
      </c>
      <c r="D684" s="278"/>
      <c r="E684" s="215" t="s">
        <v>15631</v>
      </c>
      <c r="F684" s="215" t="s">
        <v>15631</v>
      </c>
      <c r="G684" s="215" t="s">
        <v>15631</v>
      </c>
      <c r="H684" s="216" t="str">
        <f ca="1">IF(ISERROR($V684),"",OFFSET('Smelter Look-up'!$G$4,$V684-4,0))</f>
        <v/>
      </c>
      <c r="I684" s="217" t="s">
        <v>15631</v>
      </c>
      <c r="J684" s="217" t="s">
        <v>15631</v>
      </c>
      <c r="K684" s="268"/>
      <c r="L684" s="268"/>
      <c r="M684" s="268"/>
      <c r="N684" s="268"/>
      <c r="O684" s="268"/>
      <c r="P684" s="218"/>
      <c r="Q684" s="269"/>
      <c r="R684" s="215" t="str">
        <f ca="1">IF(ISERROR($V684),"",OFFSET('Smelter Look-up'!$C$4,$V684-4,0)&amp;"")</f>
        <v/>
      </c>
      <c r="S684" s="222" t="str">
        <f t="shared" ref="S684:S715" ca="1" si="102">IF(B684="","",IF(ISERROR(MATCH($E684,CL,0)),"Unknown",INDIRECT("'C'!$A$"&amp;MATCH($E684,CL,0)+1)))</f>
        <v/>
      </c>
      <c r="T684" s="222" t="str">
        <f ca="1">IF(B684="","",IF(ISERROR(MATCH($J684,SorP!$B$1:$B$6230,0)),"",INDIRECT("'SorP'!$A$"&amp;MATCH($J684,SorP!$B$1:$B$6230,0))))</f>
        <v/>
      </c>
      <c r="U684" s="238"/>
      <c r="V684" s="270" t="e">
        <f>IF(C684="",NA(),MATCH($B684&amp;$C684,'Smelter Look-up'!$J:$J,0))</f>
        <v>#N/A</v>
      </c>
      <c r="W684" s="271"/>
      <c r="X684" s="271">
        <f t="shared" ref="X684:X715" si="103">IF(AND(C684="Smelter not listed",OR(LEN(D684)=0,LEN(E684)=0)),1,0)</f>
        <v>0</v>
      </c>
      <c r="Y684" s="271"/>
      <c r="Z684" s="271"/>
      <c r="AB684" s="273" t="str">
        <f t="shared" ref="AB684:AB715" si="104">B684&amp;C684</f>
        <v/>
      </c>
    </row>
    <row r="685" spans="1:28" s="272" customFormat="1" ht="20.25">
      <c r="A685" s="214"/>
      <c r="B685" s="215" t="str">
        <f>IF(LEN(A685)=0,"",INDEX('Smelter Look-up'!$A:$A,MATCH($A685,'Smelter Look-up'!$E:$E,0)))</f>
        <v/>
      </c>
      <c r="C685" s="219" t="str">
        <f>IF(LEN(A685)=0,"",INDEX('Smelter Look-up'!$C:$C,MATCH($A685,'Smelter Look-up'!$E:$E,0)))</f>
        <v/>
      </c>
      <c r="D685" s="278"/>
      <c r="E685" s="215" t="s">
        <v>15631</v>
      </c>
      <c r="F685" s="215" t="s">
        <v>15631</v>
      </c>
      <c r="G685" s="215" t="s">
        <v>15631</v>
      </c>
      <c r="H685" s="216" t="str">
        <f ca="1">IF(ISERROR($V685),"",OFFSET('Smelter Look-up'!$G$4,$V685-4,0))</f>
        <v/>
      </c>
      <c r="I685" s="217" t="s">
        <v>15631</v>
      </c>
      <c r="J685" s="217" t="s">
        <v>15631</v>
      </c>
      <c r="K685" s="268"/>
      <c r="L685" s="268"/>
      <c r="M685" s="268"/>
      <c r="N685" s="268"/>
      <c r="O685" s="268"/>
      <c r="P685" s="218"/>
      <c r="Q685" s="269"/>
      <c r="R685" s="215" t="str">
        <f ca="1">IF(ISERROR($V685),"",OFFSET('Smelter Look-up'!$C$4,$V685-4,0)&amp;"")</f>
        <v/>
      </c>
      <c r="S685" s="222" t="str">
        <f t="shared" ca="1" si="102"/>
        <v/>
      </c>
      <c r="T685" s="222" t="str">
        <f ca="1">IF(B685="","",IF(ISERROR(MATCH($J685,SorP!$B$1:$B$6230,0)),"",INDIRECT("'SorP'!$A$"&amp;MATCH($J685,SorP!$B$1:$B$6230,0))))</f>
        <v/>
      </c>
      <c r="U685" s="238"/>
      <c r="V685" s="270" t="e">
        <f>IF(C685="",NA(),MATCH($B685&amp;$C685,'Smelter Look-up'!$J:$J,0))</f>
        <v>#N/A</v>
      </c>
      <c r="W685" s="271"/>
      <c r="X685" s="271">
        <f t="shared" si="103"/>
        <v>0</v>
      </c>
      <c r="Y685" s="271"/>
      <c r="Z685" s="271"/>
      <c r="AB685" s="273" t="str">
        <f t="shared" si="104"/>
        <v/>
      </c>
    </row>
    <row r="686" spans="1:28" s="272" customFormat="1" ht="20.25">
      <c r="A686" s="214"/>
      <c r="B686" s="215" t="str">
        <f>IF(LEN(A686)=0,"",INDEX('Smelter Look-up'!$A:$A,MATCH($A686,'Smelter Look-up'!$E:$E,0)))</f>
        <v/>
      </c>
      <c r="C686" s="219" t="str">
        <f>IF(LEN(A686)=0,"",INDEX('Smelter Look-up'!$C:$C,MATCH($A686,'Smelter Look-up'!$E:$E,0)))</f>
        <v/>
      </c>
      <c r="D686" s="278"/>
      <c r="E686" s="215" t="s">
        <v>15631</v>
      </c>
      <c r="F686" s="215" t="s">
        <v>15631</v>
      </c>
      <c r="G686" s="215" t="s">
        <v>15631</v>
      </c>
      <c r="H686" s="216" t="str">
        <f ca="1">IF(ISERROR($V686),"",OFFSET('Smelter Look-up'!$G$4,$V686-4,0))</f>
        <v/>
      </c>
      <c r="I686" s="217" t="s">
        <v>15631</v>
      </c>
      <c r="J686" s="217" t="s">
        <v>15631</v>
      </c>
      <c r="K686" s="268"/>
      <c r="L686" s="268"/>
      <c r="M686" s="268"/>
      <c r="N686" s="268"/>
      <c r="O686" s="268"/>
      <c r="P686" s="218"/>
      <c r="Q686" s="269"/>
      <c r="R686" s="215" t="str">
        <f ca="1">IF(ISERROR($V686),"",OFFSET('Smelter Look-up'!$C$4,$V686-4,0)&amp;"")</f>
        <v/>
      </c>
      <c r="S686" s="222" t="str">
        <f t="shared" ca="1" si="102"/>
        <v/>
      </c>
      <c r="T686" s="222" t="str">
        <f ca="1">IF(B686="","",IF(ISERROR(MATCH($J686,SorP!$B$1:$B$6230,0)),"",INDIRECT("'SorP'!$A$"&amp;MATCH($J686,SorP!$B$1:$B$6230,0))))</f>
        <v/>
      </c>
      <c r="U686" s="238"/>
      <c r="V686" s="270" t="e">
        <f>IF(C686="",NA(),MATCH($B686&amp;$C686,'Smelter Look-up'!$J:$J,0))</f>
        <v>#N/A</v>
      </c>
      <c r="W686" s="271"/>
      <c r="X686" s="271">
        <f t="shared" si="103"/>
        <v>0</v>
      </c>
      <c r="Y686" s="271"/>
      <c r="Z686" s="271"/>
      <c r="AB686" s="273" t="str">
        <f t="shared" si="104"/>
        <v/>
      </c>
    </row>
    <row r="687" spans="1:28" s="272" customFormat="1" ht="20.25">
      <c r="A687" s="214"/>
      <c r="B687" s="215" t="str">
        <f>IF(LEN(A687)=0,"",INDEX('Smelter Look-up'!$A:$A,MATCH($A687,'Smelter Look-up'!$E:$E,0)))</f>
        <v/>
      </c>
      <c r="C687" s="219" t="str">
        <f>IF(LEN(A687)=0,"",INDEX('Smelter Look-up'!$C:$C,MATCH($A687,'Smelter Look-up'!$E:$E,0)))</f>
        <v/>
      </c>
      <c r="D687" s="278"/>
      <c r="E687" s="215" t="s">
        <v>15631</v>
      </c>
      <c r="F687" s="215" t="s">
        <v>15631</v>
      </c>
      <c r="G687" s="215" t="s">
        <v>15631</v>
      </c>
      <c r="H687" s="216" t="str">
        <f ca="1">IF(ISERROR($V687),"",OFFSET('Smelter Look-up'!$G$4,$V687-4,0))</f>
        <v/>
      </c>
      <c r="I687" s="217" t="s">
        <v>15631</v>
      </c>
      <c r="J687" s="217" t="s">
        <v>15631</v>
      </c>
      <c r="K687" s="268"/>
      <c r="L687" s="268"/>
      <c r="M687" s="268"/>
      <c r="N687" s="268"/>
      <c r="O687" s="268"/>
      <c r="P687" s="218"/>
      <c r="Q687" s="269"/>
      <c r="R687" s="215" t="str">
        <f ca="1">IF(ISERROR($V687),"",OFFSET('Smelter Look-up'!$C$4,$V687-4,0)&amp;"")</f>
        <v/>
      </c>
      <c r="S687" s="222" t="str">
        <f t="shared" ca="1" si="102"/>
        <v/>
      </c>
      <c r="T687" s="222" t="str">
        <f ca="1">IF(B687="","",IF(ISERROR(MATCH($J687,SorP!$B$1:$B$6230,0)),"",INDIRECT("'SorP'!$A$"&amp;MATCH($J687,SorP!$B$1:$B$6230,0))))</f>
        <v/>
      </c>
      <c r="U687" s="238"/>
      <c r="V687" s="270" t="e">
        <f>IF(C687="",NA(),MATCH($B687&amp;$C687,'Smelter Look-up'!$J:$J,0))</f>
        <v>#N/A</v>
      </c>
      <c r="W687" s="271"/>
      <c r="X687" s="271">
        <f t="shared" si="103"/>
        <v>0</v>
      </c>
      <c r="Y687" s="271"/>
      <c r="Z687" s="271"/>
      <c r="AB687" s="273" t="str">
        <f t="shared" si="104"/>
        <v/>
      </c>
    </row>
    <row r="688" spans="1:28" s="272" customFormat="1" ht="20.25">
      <c r="A688" s="214"/>
      <c r="B688" s="215" t="str">
        <f>IF(LEN(A688)=0,"",INDEX('Smelter Look-up'!$A:$A,MATCH($A688,'Smelter Look-up'!$E:$E,0)))</f>
        <v/>
      </c>
      <c r="C688" s="219" t="str">
        <f>IF(LEN(A688)=0,"",INDEX('Smelter Look-up'!$C:$C,MATCH($A688,'Smelter Look-up'!$E:$E,0)))</f>
        <v/>
      </c>
      <c r="D688" s="278"/>
      <c r="E688" s="215" t="s">
        <v>15631</v>
      </c>
      <c r="F688" s="215" t="s">
        <v>15631</v>
      </c>
      <c r="G688" s="215" t="s">
        <v>15631</v>
      </c>
      <c r="H688" s="216" t="str">
        <f ca="1">IF(ISERROR($V688),"",OFFSET('Smelter Look-up'!$G$4,$V688-4,0))</f>
        <v/>
      </c>
      <c r="I688" s="217" t="s">
        <v>15631</v>
      </c>
      <c r="J688" s="217" t="s">
        <v>15631</v>
      </c>
      <c r="K688" s="268"/>
      <c r="L688" s="268"/>
      <c r="M688" s="268"/>
      <c r="N688" s="268"/>
      <c r="O688" s="268"/>
      <c r="P688" s="218"/>
      <c r="Q688" s="269"/>
      <c r="R688" s="215" t="str">
        <f ca="1">IF(ISERROR($V688),"",OFFSET('Smelter Look-up'!$C$4,$V688-4,0)&amp;"")</f>
        <v/>
      </c>
      <c r="S688" s="222" t="str">
        <f t="shared" ca="1" si="102"/>
        <v/>
      </c>
      <c r="T688" s="222" t="str">
        <f ca="1">IF(B688="","",IF(ISERROR(MATCH($J688,SorP!$B$1:$B$6230,0)),"",INDIRECT("'SorP'!$A$"&amp;MATCH($J688,SorP!$B$1:$B$6230,0))))</f>
        <v/>
      </c>
      <c r="U688" s="238"/>
      <c r="V688" s="270" t="e">
        <f>IF(C688="",NA(),MATCH($B688&amp;$C688,'Smelter Look-up'!$J:$J,0))</f>
        <v>#N/A</v>
      </c>
      <c r="W688" s="271"/>
      <c r="X688" s="271">
        <f t="shared" si="103"/>
        <v>0</v>
      </c>
      <c r="Y688" s="271"/>
      <c r="Z688" s="271"/>
      <c r="AB688" s="273" t="str">
        <f t="shared" si="104"/>
        <v/>
      </c>
    </row>
    <row r="689" spans="1:28" s="272" customFormat="1" ht="20.25">
      <c r="A689" s="214"/>
      <c r="B689" s="215" t="str">
        <f>IF(LEN(A689)=0,"",INDEX('Smelter Look-up'!$A:$A,MATCH($A689,'Smelter Look-up'!$E:$E,0)))</f>
        <v/>
      </c>
      <c r="C689" s="219" t="str">
        <f>IF(LEN(A689)=0,"",INDEX('Smelter Look-up'!$C:$C,MATCH($A689,'Smelter Look-up'!$E:$E,0)))</f>
        <v/>
      </c>
      <c r="D689" s="278"/>
      <c r="E689" s="215" t="s">
        <v>15631</v>
      </c>
      <c r="F689" s="215" t="s">
        <v>15631</v>
      </c>
      <c r="G689" s="215" t="s">
        <v>15631</v>
      </c>
      <c r="H689" s="216" t="str">
        <f ca="1">IF(ISERROR($V689),"",OFFSET('Smelter Look-up'!$G$4,$V689-4,0))</f>
        <v/>
      </c>
      <c r="I689" s="217" t="s">
        <v>15631</v>
      </c>
      <c r="J689" s="217" t="s">
        <v>15631</v>
      </c>
      <c r="K689" s="268"/>
      <c r="L689" s="268"/>
      <c r="M689" s="268"/>
      <c r="N689" s="268"/>
      <c r="O689" s="268"/>
      <c r="P689" s="218"/>
      <c r="Q689" s="269"/>
      <c r="R689" s="215" t="str">
        <f ca="1">IF(ISERROR($V689),"",OFFSET('Smelter Look-up'!$C$4,$V689-4,0)&amp;"")</f>
        <v/>
      </c>
      <c r="S689" s="222" t="str">
        <f t="shared" ca="1" si="102"/>
        <v/>
      </c>
      <c r="T689" s="222" t="str">
        <f ca="1">IF(B689="","",IF(ISERROR(MATCH($J689,SorP!$B$1:$B$6230,0)),"",INDIRECT("'SorP'!$A$"&amp;MATCH($J689,SorP!$B$1:$B$6230,0))))</f>
        <v/>
      </c>
      <c r="U689" s="238"/>
      <c r="V689" s="270" t="e">
        <f>IF(C689="",NA(),MATCH($B689&amp;$C689,'Smelter Look-up'!$J:$J,0))</f>
        <v>#N/A</v>
      </c>
      <c r="W689" s="271"/>
      <c r="X689" s="271">
        <f t="shared" si="103"/>
        <v>0</v>
      </c>
      <c r="Y689" s="271"/>
      <c r="Z689" s="271"/>
      <c r="AB689" s="273" t="str">
        <f t="shared" si="104"/>
        <v/>
      </c>
    </row>
    <row r="690" spans="1:28" s="272" customFormat="1" ht="20.25">
      <c r="A690" s="214"/>
      <c r="B690" s="215" t="str">
        <f>IF(LEN(A690)=0,"",INDEX('Smelter Look-up'!$A:$A,MATCH($A690,'Smelter Look-up'!$E:$E,0)))</f>
        <v/>
      </c>
      <c r="C690" s="219" t="str">
        <f>IF(LEN(A690)=0,"",INDEX('Smelter Look-up'!$C:$C,MATCH($A690,'Smelter Look-up'!$E:$E,0)))</f>
        <v/>
      </c>
      <c r="D690" s="278"/>
      <c r="E690" s="215" t="s">
        <v>15631</v>
      </c>
      <c r="F690" s="215" t="s">
        <v>15631</v>
      </c>
      <c r="G690" s="215" t="s">
        <v>15631</v>
      </c>
      <c r="H690" s="216" t="str">
        <f ca="1">IF(ISERROR($V690),"",OFFSET('Smelter Look-up'!$G$4,$V690-4,0))</f>
        <v/>
      </c>
      <c r="I690" s="217" t="s">
        <v>15631</v>
      </c>
      <c r="J690" s="217" t="s">
        <v>15631</v>
      </c>
      <c r="K690" s="268"/>
      <c r="L690" s="268"/>
      <c r="M690" s="268"/>
      <c r="N690" s="268"/>
      <c r="O690" s="268"/>
      <c r="P690" s="218"/>
      <c r="Q690" s="269"/>
      <c r="R690" s="215" t="str">
        <f ca="1">IF(ISERROR($V690),"",OFFSET('Smelter Look-up'!$C$4,$V690-4,0)&amp;"")</f>
        <v/>
      </c>
      <c r="S690" s="222" t="str">
        <f t="shared" ca="1" si="102"/>
        <v/>
      </c>
      <c r="T690" s="222" t="str">
        <f ca="1">IF(B690="","",IF(ISERROR(MATCH($J690,SorP!$B$1:$B$6230,0)),"",INDIRECT("'SorP'!$A$"&amp;MATCH($J690,SorP!$B$1:$B$6230,0))))</f>
        <v/>
      </c>
      <c r="U690" s="238"/>
      <c r="V690" s="270" t="e">
        <f>IF(C690="",NA(),MATCH($B690&amp;$C690,'Smelter Look-up'!$J:$J,0))</f>
        <v>#N/A</v>
      </c>
      <c r="W690" s="271"/>
      <c r="X690" s="271">
        <f t="shared" si="103"/>
        <v>0</v>
      </c>
      <c r="Y690" s="271"/>
      <c r="Z690" s="271"/>
      <c r="AB690" s="273" t="str">
        <f t="shared" si="104"/>
        <v/>
      </c>
    </row>
    <row r="691" spans="1:28" s="272" customFormat="1" ht="20.25">
      <c r="A691" s="214"/>
      <c r="B691" s="215" t="str">
        <f>IF(LEN(A691)=0,"",INDEX('Smelter Look-up'!$A:$A,MATCH($A691,'Smelter Look-up'!$E:$E,0)))</f>
        <v/>
      </c>
      <c r="C691" s="219" t="str">
        <f>IF(LEN(A691)=0,"",INDEX('Smelter Look-up'!$C:$C,MATCH($A691,'Smelter Look-up'!$E:$E,0)))</f>
        <v/>
      </c>
      <c r="D691" s="278"/>
      <c r="E691" s="215" t="s">
        <v>15631</v>
      </c>
      <c r="F691" s="215" t="s">
        <v>15631</v>
      </c>
      <c r="G691" s="215" t="s">
        <v>15631</v>
      </c>
      <c r="H691" s="216" t="str">
        <f ca="1">IF(ISERROR($V691),"",OFFSET('Smelter Look-up'!$G$4,$V691-4,0))</f>
        <v/>
      </c>
      <c r="I691" s="217" t="s">
        <v>15631</v>
      </c>
      <c r="J691" s="217" t="s">
        <v>15631</v>
      </c>
      <c r="K691" s="268"/>
      <c r="L691" s="268"/>
      <c r="M691" s="268"/>
      <c r="N691" s="268"/>
      <c r="O691" s="268"/>
      <c r="P691" s="218"/>
      <c r="Q691" s="269"/>
      <c r="R691" s="215" t="str">
        <f ca="1">IF(ISERROR($V691),"",OFFSET('Smelter Look-up'!$C$4,$V691-4,0)&amp;"")</f>
        <v/>
      </c>
      <c r="S691" s="222" t="str">
        <f t="shared" ca="1" si="102"/>
        <v/>
      </c>
      <c r="T691" s="222" t="str">
        <f ca="1">IF(B691="","",IF(ISERROR(MATCH($J691,SorP!$B$1:$B$6230,0)),"",INDIRECT("'SorP'!$A$"&amp;MATCH($J691,SorP!$B$1:$B$6230,0))))</f>
        <v/>
      </c>
      <c r="U691" s="238"/>
      <c r="V691" s="270" t="e">
        <f>IF(C691="",NA(),MATCH($B691&amp;$C691,'Smelter Look-up'!$J:$J,0))</f>
        <v>#N/A</v>
      </c>
      <c r="W691" s="271"/>
      <c r="X691" s="271">
        <f t="shared" si="103"/>
        <v>0</v>
      </c>
      <c r="Y691" s="271"/>
      <c r="Z691" s="271"/>
      <c r="AB691" s="273" t="str">
        <f t="shared" si="104"/>
        <v/>
      </c>
    </row>
    <row r="692" spans="1:28" s="272" customFormat="1" ht="20.25">
      <c r="A692" s="214"/>
      <c r="B692" s="215" t="str">
        <f>IF(LEN(A692)=0,"",INDEX('Smelter Look-up'!$A:$A,MATCH($A692,'Smelter Look-up'!$E:$E,0)))</f>
        <v/>
      </c>
      <c r="C692" s="219" t="str">
        <f>IF(LEN(A692)=0,"",INDEX('Smelter Look-up'!$C:$C,MATCH($A692,'Smelter Look-up'!$E:$E,0)))</f>
        <v/>
      </c>
      <c r="D692" s="278"/>
      <c r="E692" s="215" t="s">
        <v>15631</v>
      </c>
      <c r="F692" s="215" t="s">
        <v>15631</v>
      </c>
      <c r="G692" s="215" t="s">
        <v>15631</v>
      </c>
      <c r="H692" s="216" t="str">
        <f ca="1">IF(ISERROR($V692),"",OFFSET('Smelter Look-up'!$G$4,$V692-4,0))</f>
        <v/>
      </c>
      <c r="I692" s="217" t="s">
        <v>15631</v>
      </c>
      <c r="J692" s="217" t="s">
        <v>15631</v>
      </c>
      <c r="K692" s="268"/>
      <c r="L692" s="268"/>
      <c r="M692" s="268"/>
      <c r="N692" s="268"/>
      <c r="O692" s="268"/>
      <c r="P692" s="218"/>
      <c r="Q692" s="269"/>
      <c r="R692" s="215" t="str">
        <f ca="1">IF(ISERROR($V692),"",OFFSET('Smelter Look-up'!$C$4,$V692-4,0)&amp;"")</f>
        <v/>
      </c>
      <c r="S692" s="222" t="str">
        <f t="shared" ca="1" si="102"/>
        <v/>
      </c>
      <c r="T692" s="222" t="str">
        <f ca="1">IF(B692="","",IF(ISERROR(MATCH($J692,SorP!$B$1:$B$6230,0)),"",INDIRECT("'SorP'!$A$"&amp;MATCH($J692,SorP!$B$1:$B$6230,0))))</f>
        <v/>
      </c>
      <c r="U692" s="238"/>
      <c r="V692" s="270" t="e">
        <f>IF(C692="",NA(),MATCH($B692&amp;$C692,'Smelter Look-up'!$J:$J,0))</f>
        <v>#N/A</v>
      </c>
      <c r="W692" s="271"/>
      <c r="X692" s="271">
        <f t="shared" si="103"/>
        <v>0</v>
      </c>
      <c r="Y692" s="271"/>
      <c r="Z692" s="271"/>
      <c r="AB692" s="273" t="str">
        <f t="shared" si="104"/>
        <v/>
      </c>
    </row>
    <row r="693" spans="1:28" s="272" customFormat="1" ht="20.25">
      <c r="A693" s="214"/>
      <c r="B693" s="215" t="str">
        <f>IF(LEN(A693)=0,"",INDEX('Smelter Look-up'!$A:$A,MATCH($A693,'Smelter Look-up'!$E:$E,0)))</f>
        <v/>
      </c>
      <c r="C693" s="219" t="str">
        <f>IF(LEN(A693)=0,"",INDEX('Smelter Look-up'!$C:$C,MATCH($A693,'Smelter Look-up'!$E:$E,0)))</f>
        <v/>
      </c>
      <c r="D693" s="278"/>
      <c r="E693" s="215" t="s">
        <v>15631</v>
      </c>
      <c r="F693" s="215" t="s">
        <v>15631</v>
      </c>
      <c r="G693" s="215" t="s">
        <v>15631</v>
      </c>
      <c r="H693" s="216" t="str">
        <f ca="1">IF(ISERROR($V693),"",OFFSET('Smelter Look-up'!$G$4,$V693-4,0))</f>
        <v/>
      </c>
      <c r="I693" s="217" t="s">
        <v>15631</v>
      </c>
      <c r="J693" s="217" t="s">
        <v>15631</v>
      </c>
      <c r="K693" s="268"/>
      <c r="L693" s="268"/>
      <c r="M693" s="268"/>
      <c r="N693" s="268"/>
      <c r="O693" s="268"/>
      <c r="P693" s="218"/>
      <c r="Q693" s="269"/>
      <c r="R693" s="215" t="str">
        <f ca="1">IF(ISERROR($V693),"",OFFSET('Smelter Look-up'!$C$4,$V693-4,0)&amp;"")</f>
        <v/>
      </c>
      <c r="S693" s="222" t="str">
        <f t="shared" ca="1" si="102"/>
        <v/>
      </c>
      <c r="T693" s="222" t="str">
        <f ca="1">IF(B693="","",IF(ISERROR(MATCH($J693,SorP!$B$1:$B$6230,0)),"",INDIRECT("'SorP'!$A$"&amp;MATCH($J693,SorP!$B$1:$B$6230,0))))</f>
        <v/>
      </c>
      <c r="U693" s="238"/>
      <c r="V693" s="270" t="e">
        <f>IF(C693="",NA(),MATCH($B693&amp;$C693,'Smelter Look-up'!$J:$J,0))</f>
        <v>#N/A</v>
      </c>
      <c r="W693" s="271"/>
      <c r="X693" s="271">
        <f t="shared" si="103"/>
        <v>0</v>
      </c>
      <c r="Y693" s="271"/>
      <c r="Z693" s="271"/>
      <c r="AB693" s="273" t="str">
        <f t="shared" si="104"/>
        <v/>
      </c>
    </row>
    <row r="694" spans="1:28" s="272" customFormat="1" ht="20.25">
      <c r="A694" s="214"/>
      <c r="B694" s="215" t="str">
        <f>IF(LEN(A694)=0,"",INDEX('Smelter Look-up'!$A:$A,MATCH($A694,'Smelter Look-up'!$E:$E,0)))</f>
        <v/>
      </c>
      <c r="C694" s="219" t="str">
        <f>IF(LEN(A694)=0,"",INDEX('Smelter Look-up'!$C:$C,MATCH($A694,'Smelter Look-up'!$E:$E,0)))</f>
        <v/>
      </c>
      <c r="D694" s="278"/>
      <c r="E694" s="215" t="s">
        <v>15631</v>
      </c>
      <c r="F694" s="215" t="s">
        <v>15631</v>
      </c>
      <c r="G694" s="215" t="s">
        <v>15631</v>
      </c>
      <c r="H694" s="216" t="str">
        <f ca="1">IF(ISERROR($V694),"",OFFSET('Smelter Look-up'!$G$4,$V694-4,0))</f>
        <v/>
      </c>
      <c r="I694" s="217" t="s">
        <v>15631</v>
      </c>
      <c r="J694" s="217" t="s">
        <v>15631</v>
      </c>
      <c r="K694" s="268"/>
      <c r="L694" s="268"/>
      <c r="M694" s="268"/>
      <c r="N694" s="268"/>
      <c r="O694" s="268"/>
      <c r="P694" s="218"/>
      <c r="Q694" s="269"/>
      <c r="R694" s="215" t="str">
        <f ca="1">IF(ISERROR($V694),"",OFFSET('Smelter Look-up'!$C$4,$V694-4,0)&amp;"")</f>
        <v/>
      </c>
      <c r="S694" s="222" t="str">
        <f t="shared" ca="1" si="102"/>
        <v/>
      </c>
      <c r="T694" s="222" t="str">
        <f ca="1">IF(B694="","",IF(ISERROR(MATCH($J694,SorP!$B$1:$B$6230,0)),"",INDIRECT("'SorP'!$A$"&amp;MATCH($J694,SorP!$B$1:$B$6230,0))))</f>
        <v/>
      </c>
      <c r="U694" s="238"/>
      <c r="V694" s="270" t="e">
        <f>IF(C694="",NA(),MATCH($B694&amp;$C694,'Smelter Look-up'!$J:$J,0))</f>
        <v>#N/A</v>
      </c>
      <c r="W694" s="271"/>
      <c r="X694" s="271">
        <f t="shared" si="103"/>
        <v>0</v>
      </c>
      <c r="Y694" s="271"/>
      <c r="Z694" s="271"/>
      <c r="AB694" s="273" t="str">
        <f t="shared" si="104"/>
        <v/>
      </c>
    </row>
    <row r="695" spans="1:28" s="272" customFormat="1" ht="20.25">
      <c r="A695" s="214"/>
      <c r="B695" s="215" t="str">
        <f>IF(LEN(A695)=0,"",INDEX('Smelter Look-up'!$A:$A,MATCH($A695,'Smelter Look-up'!$E:$E,0)))</f>
        <v/>
      </c>
      <c r="C695" s="219" t="str">
        <f>IF(LEN(A695)=0,"",INDEX('Smelter Look-up'!$C:$C,MATCH($A695,'Smelter Look-up'!$E:$E,0)))</f>
        <v/>
      </c>
      <c r="D695" s="278"/>
      <c r="E695" s="215" t="s">
        <v>15631</v>
      </c>
      <c r="F695" s="215" t="s">
        <v>15631</v>
      </c>
      <c r="G695" s="215" t="s">
        <v>15631</v>
      </c>
      <c r="H695" s="216" t="str">
        <f ca="1">IF(ISERROR($V695),"",OFFSET('Smelter Look-up'!$G$4,$V695-4,0))</f>
        <v/>
      </c>
      <c r="I695" s="217" t="s">
        <v>15631</v>
      </c>
      <c r="J695" s="217" t="s">
        <v>15631</v>
      </c>
      <c r="K695" s="268"/>
      <c r="L695" s="268"/>
      <c r="M695" s="268"/>
      <c r="N695" s="268"/>
      <c r="O695" s="268"/>
      <c r="P695" s="218"/>
      <c r="Q695" s="269"/>
      <c r="R695" s="215" t="str">
        <f ca="1">IF(ISERROR($V695),"",OFFSET('Smelter Look-up'!$C$4,$V695-4,0)&amp;"")</f>
        <v/>
      </c>
      <c r="S695" s="222" t="str">
        <f t="shared" ca="1" si="102"/>
        <v/>
      </c>
      <c r="T695" s="222" t="str">
        <f ca="1">IF(B695="","",IF(ISERROR(MATCH($J695,SorP!$B$1:$B$6230,0)),"",INDIRECT("'SorP'!$A$"&amp;MATCH($J695,SorP!$B$1:$B$6230,0))))</f>
        <v/>
      </c>
      <c r="U695" s="238"/>
      <c r="V695" s="270" t="e">
        <f>IF(C695="",NA(),MATCH($B695&amp;$C695,'Smelter Look-up'!$J:$J,0))</f>
        <v>#N/A</v>
      </c>
      <c r="W695" s="271"/>
      <c r="X695" s="271">
        <f t="shared" si="103"/>
        <v>0</v>
      </c>
      <c r="Y695" s="271"/>
      <c r="Z695" s="271"/>
      <c r="AB695" s="273" t="str">
        <f t="shared" si="104"/>
        <v/>
      </c>
    </row>
    <row r="696" spans="1:28" s="272" customFormat="1" ht="20.25">
      <c r="A696" s="214"/>
      <c r="B696" s="215" t="str">
        <f>IF(LEN(A696)=0,"",INDEX('Smelter Look-up'!$A:$A,MATCH($A696,'Smelter Look-up'!$E:$E,0)))</f>
        <v/>
      </c>
      <c r="C696" s="219" t="str">
        <f>IF(LEN(A696)=0,"",INDEX('Smelter Look-up'!$C:$C,MATCH($A696,'Smelter Look-up'!$E:$E,0)))</f>
        <v/>
      </c>
      <c r="D696" s="278"/>
      <c r="E696" s="215" t="s">
        <v>15631</v>
      </c>
      <c r="F696" s="215" t="s">
        <v>15631</v>
      </c>
      <c r="G696" s="215" t="s">
        <v>15631</v>
      </c>
      <c r="H696" s="216" t="str">
        <f ca="1">IF(ISERROR($V696),"",OFFSET('Smelter Look-up'!$G$4,$V696-4,0))</f>
        <v/>
      </c>
      <c r="I696" s="217" t="s">
        <v>15631</v>
      </c>
      <c r="J696" s="217" t="s">
        <v>15631</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si="103"/>
        <v>0</v>
      </c>
      <c r="Y696" s="271"/>
      <c r="Z696" s="271"/>
      <c r="AB696" s="273" t="str">
        <f t="shared" si="104"/>
        <v/>
      </c>
    </row>
    <row r="697" spans="1:28" s="272" customFormat="1" ht="20.25">
      <c r="A697" s="214"/>
      <c r="B697" s="215" t="str">
        <f>IF(LEN(A697)=0,"",INDEX('Smelter Look-up'!$A:$A,MATCH($A697,'Smelter Look-up'!$E:$E,0)))</f>
        <v/>
      </c>
      <c r="C697" s="219" t="str">
        <f>IF(LEN(A697)=0,"",INDEX('Smelter Look-up'!$C:$C,MATCH($A697,'Smelter Look-up'!$E:$E,0)))</f>
        <v/>
      </c>
      <c r="D697" s="278"/>
      <c r="E697" s="215" t="s">
        <v>15631</v>
      </c>
      <c r="F697" s="215" t="s">
        <v>15631</v>
      </c>
      <c r="G697" s="215" t="s">
        <v>15631</v>
      </c>
      <c r="H697" s="216" t="str">
        <f ca="1">IF(ISERROR($V697),"",OFFSET('Smelter Look-up'!$G$4,$V697-4,0))</f>
        <v/>
      </c>
      <c r="I697" s="217" t="s">
        <v>15631</v>
      </c>
      <c r="J697" s="217" t="s">
        <v>15631</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si="103"/>
        <v>0</v>
      </c>
      <c r="Y697" s="271"/>
      <c r="Z697" s="271"/>
      <c r="AB697" s="273" t="str">
        <f t="shared" si="104"/>
        <v/>
      </c>
    </row>
    <row r="698" spans="1:28" s="272" customFormat="1" ht="20.25">
      <c r="A698" s="214"/>
      <c r="B698" s="215" t="str">
        <f>IF(LEN(A698)=0,"",INDEX('Smelter Look-up'!$A:$A,MATCH($A698,'Smelter Look-up'!$E:$E,0)))</f>
        <v/>
      </c>
      <c r="C698" s="219" t="str">
        <f>IF(LEN(A698)=0,"",INDEX('Smelter Look-up'!$C:$C,MATCH($A698,'Smelter Look-up'!$E:$E,0)))</f>
        <v/>
      </c>
      <c r="D698" s="278"/>
      <c r="E698" s="215" t="s">
        <v>15631</v>
      </c>
      <c r="F698" s="215" t="s">
        <v>15631</v>
      </c>
      <c r="G698" s="215" t="s">
        <v>15631</v>
      </c>
      <c r="H698" s="216" t="str">
        <f ca="1">IF(ISERROR($V698),"",OFFSET('Smelter Look-up'!$G$4,$V698-4,0))</f>
        <v/>
      </c>
      <c r="I698" s="217" t="s">
        <v>15631</v>
      </c>
      <c r="J698" s="217" t="s">
        <v>15631</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si="103"/>
        <v>0</v>
      </c>
      <c r="Y698" s="271"/>
      <c r="Z698" s="271"/>
      <c r="AB698" s="273" t="str">
        <f t="shared" si="104"/>
        <v/>
      </c>
    </row>
    <row r="699" spans="1:28" s="272" customFormat="1" ht="20.25">
      <c r="A699" s="214"/>
      <c r="B699" s="215" t="str">
        <f>IF(LEN(A699)=0,"",INDEX('Smelter Look-up'!$A:$A,MATCH($A699,'Smelter Look-up'!$E:$E,0)))</f>
        <v/>
      </c>
      <c r="C699" s="219" t="str">
        <f>IF(LEN(A699)=0,"",INDEX('Smelter Look-up'!$C:$C,MATCH($A699,'Smelter Look-up'!$E:$E,0)))</f>
        <v/>
      </c>
      <c r="D699" s="278"/>
      <c r="E699" s="215" t="s">
        <v>15631</v>
      </c>
      <c r="F699" s="215" t="s">
        <v>15631</v>
      </c>
      <c r="G699" s="215" t="s">
        <v>15631</v>
      </c>
      <c r="H699" s="216" t="str">
        <f ca="1">IF(ISERROR($V699),"",OFFSET('Smelter Look-up'!$G$4,$V699-4,0))</f>
        <v/>
      </c>
      <c r="I699" s="217" t="s">
        <v>15631</v>
      </c>
      <c r="J699" s="217" t="s">
        <v>15631</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
        <v>15631</v>
      </c>
      <c r="F700" s="215" t="s">
        <v>15631</v>
      </c>
      <c r="G700" s="215" t="s">
        <v>15631</v>
      </c>
      <c r="H700" s="216" t="str">
        <f ca="1">IF(ISERROR($V700),"",OFFSET('Smelter Look-up'!$G$4,$V700-4,0))</f>
        <v/>
      </c>
      <c r="I700" s="217" t="s">
        <v>15631</v>
      </c>
      <c r="J700" s="217" t="s">
        <v>15631</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
        <v>15631</v>
      </c>
      <c r="F701" s="215" t="s">
        <v>15631</v>
      </c>
      <c r="G701" s="215" t="s">
        <v>15631</v>
      </c>
      <c r="H701" s="216" t="str">
        <f ca="1">IF(ISERROR($V701),"",OFFSET('Smelter Look-up'!$G$4,$V701-4,0))</f>
        <v/>
      </c>
      <c r="I701" s="217" t="s">
        <v>15631</v>
      </c>
      <c r="J701" s="217" t="s">
        <v>15631</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
        <v>15631</v>
      </c>
      <c r="F702" s="215" t="s">
        <v>15631</v>
      </c>
      <c r="G702" s="215" t="s">
        <v>15631</v>
      </c>
      <c r="H702" s="216" t="str">
        <f ca="1">IF(ISERROR($V702),"",OFFSET('Smelter Look-up'!$G$4,$V702-4,0))</f>
        <v/>
      </c>
      <c r="I702" s="217" t="s">
        <v>15631</v>
      </c>
      <c r="J702" s="217" t="s">
        <v>15631</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
        <v>15631</v>
      </c>
      <c r="F703" s="215" t="s">
        <v>15631</v>
      </c>
      <c r="G703" s="215" t="s">
        <v>15631</v>
      </c>
      <c r="H703" s="216" t="str">
        <f ca="1">IF(ISERROR($V703),"",OFFSET('Smelter Look-up'!$G$4,$V703-4,0))</f>
        <v/>
      </c>
      <c r="I703" s="217" t="s">
        <v>15631</v>
      </c>
      <c r="J703" s="217" t="s">
        <v>15631</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
        <v>15631</v>
      </c>
      <c r="F704" s="215" t="s">
        <v>15631</v>
      </c>
      <c r="G704" s="215" t="s">
        <v>15631</v>
      </c>
      <c r="H704" s="216" t="str">
        <f ca="1">IF(ISERROR($V704),"",OFFSET('Smelter Look-up'!$G$4,$V704-4,0))</f>
        <v/>
      </c>
      <c r="I704" s="217" t="s">
        <v>15631</v>
      </c>
      <c r="J704" s="217" t="s">
        <v>15631</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
        <v>15631</v>
      </c>
      <c r="F705" s="215" t="s">
        <v>15631</v>
      </c>
      <c r="G705" s="215" t="s">
        <v>15631</v>
      </c>
      <c r="H705" s="216" t="str">
        <f ca="1">IF(ISERROR($V705),"",OFFSET('Smelter Look-up'!$G$4,$V705-4,0))</f>
        <v/>
      </c>
      <c r="I705" s="217" t="s">
        <v>15631</v>
      </c>
      <c r="J705" s="217" t="s">
        <v>15631</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
        <v>15631</v>
      </c>
      <c r="F706" s="215" t="s">
        <v>15631</v>
      </c>
      <c r="G706" s="215" t="s">
        <v>15631</v>
      </c>
      <c r="H706" s="216" t="str">
        <f ca="1">IF(ISERROR($V706),"",OFFSET('Smelter Look-up'!$G$4,$V706-4,0))</f>
        <v/>
      </c>
      <c r="I706" s="217" t="s">
        <v>15631</v>
      </c>
      <c r="J706" s="217" t="s">
        <v>15631</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
        <v>15631</v>
      </c>
      <c r="F707" s="215" t="s">
        <v>15631</v>
      </c>
      <c r="G707" s="215" t="s">
        <v>15631</v>
      </c>
      <c r="H707" s="216" t="str">
        <f ca="1">IF(ISERROR($V707),"",OFFSET('Smelter Look-up'!$G$4,$V707-4,0))</f>
        <v/>
      </c>
      <c r="I707" s="217" t="s">
        <v>15631</v>
      </c>
      <c r="J707" s="217" t="s">
        <v>15631</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
        <v>15631</v>
      </c>
      <c r="F708" s="215" t="s">
        <v>15631</v>
      </c>
      <c r="G708" s="215" t="s">
        <v>15631</v>
      </c>
      <c r="H708" s="216" t="str">
        <f ca="1">IF(ISERROR($V708),"",OFFSET('Smelter Look-up'!$G$4,$V708-4,0))</f>
        <v/>
      </c>
      <c r="I708" s="217" t="s">
        <v>15631</v>
      </c>
      <c r="J708" s="217" t="s">
        <v>15631</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
        <v>15631</v>
      </c>
      <c r="F709" s="215" t="s">
        <v>15631</v>
      </c>
      <c r="G709" s="215" t="s">
        <v>15631</v>
      </c>
      <c r="H709" s="216" t="str">
        <f ca="1">IF(ISERROR($V709),"",OFFSET('Smelter Look-up'!$G$4,$V709-4,0))</f>
        <v/>
      </c>
      <c r="I709" s="217" t="s">
        <v>15631</v>
      </c>
      <c r="J709" s="217" t="s">
        <v>15631</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
        <v>15631</v>
      </c>
      <c r="F710" s="215" t="s">
        <v>15631</v>
      </c>
      <c r="G710" s="215" t="s">
        <v>15631</v>
      </c>
      <c r="H710" s="216" t="str">
        <f ca="1">IF(ISERROR($V710),"",OFFSET('Smelter Look-up'!$G$4,$V710-4,0))</f>
        <v/>
      </c>
      <c r="I710" s="217" t="s">
        <v>15631</v>
      </c>
      <c r="J710" s="217" t="s">
        <v>15631</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
        <v>15631</v>
      </c>
      <c r="F711" s="215" t="s">
        <v>15631</v>
      </c>
      <c r="G711" s="215" t="s">
        <v>15631</v>
      </c>
      <c r="H711" s="216" t="str">
        <f ca="1">IF(ISERROR($V711),"",OFFSET('Smelter Look-up'!$G$4,$V711-4,0))</f>
        <v/>
      </c>
      <c r="I711" s="217" t="s">
        <v>15631</v>
      </c>
      <c r="J711" s="217" t="s">
        <v>15631</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
        <v>15631</v>
      </c>
      <c r="F712" s="215" t="s">
        <v>15631</v>
      </c>
      <c r="G712" s="215" t="s">
        <v>15631</v>
      </c>
      <c r="H712" s="216" t="str">
        <f ca="1">IF(ISERROR($V712),"",OFFSET('Smelter Look-up'!$G$4,$V712-4,0))</f>
        <v/>
      </c>
      <c r="I712" s="217" t="s">
        <v>15631</v>
      </c>
      <c r="J712" s="217" t="s">
        <v>15631</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
        <v>15631</v>
      </c>
      <c r="F713" s="215" t="s">
        <v>15631</v>
      </c>
      <c r="G713" s="215" t="s">
        <v>15631</v>
      </c>
      <c r="H713" s="216" t="str">
        <f ca="1">IF(ISERROR($V713),"",OFFSET('Smelter Look-up'!$G$4,$V713-4,0))</f>
        <v/>
      </c>
      <c r="I713" s="217" t="s">
        <v>15631</v>
      </c>
      <c r="J713" s="217" t="s">
        <v>15631</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
        <v>15631</v>
      </c>
      <c r="F714" s="215" t="s">
        <v>15631</v>
      </c>
      <c r="G714" s="215" t="s">
        <v>15631</v>
      </c>
      <c r="H714" s="216" t="str">
        <f ca="1">IF(ISERROR($V714),"",OFFSET('Smelter Look-up'!$G$4,$V714-4,0))</f>
        <v/>
      </c>
      <c r="I714" s="217" t="s">
        <v>15631</v>
      </c>
      <c r="J714" s="217" t="s">
        <v>15631</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
        <v>15631</v>
      </c>
      <c r="F715" s="215" t="s">
        <v>15631</v>
      </c>
      <c r="G715" s="215" t="s">
        <v>15631</v>
      </c>
      <c r="H715" s="216" t="str">
        <f ca="1">IF(ISERROR($V715),"",OFFSET('Smelter Look-up'!$G$4,$V715-4,0))</f>
        <v/>
      </c>
      <c r="I715" s="217" t="s">
        <v>15631</v>
      </c>
      <c r="J715" s="217" t="s">
        <v>15631</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
        <v>15631</v>
      </c>
      <c r="F716" s="215" t="s">
        <v>15631</v>
      </c>
      <c r="G716" s="215" t="s">
        <v>15631</v>
      </c>
      <c r="H716" s="216" t="str">
        <f ca="1">IF(ISERROR($V716),"",OFFSET('Smelter Look-up'!$G$4,$V716-4,0))</f>
        <v/>
      </c>
      <c r="I716" s="217" t="s">
        <v>15631</v>
      </c>
      <c r="J716" s="217" t="s">
        <v>15631</v>
      </c>
      <c r="K716" s="268"/>
      <c r="L716" s="268"/>
      <c r="M716" s="268"/>
      <c r="N716" s="268"/>
      <c r="O716" s="268"/>
      <c r="P716" s="218"/>
      <c r="Q716" s="269"/>
      <c r="R716" s="215" t="str">
        <f ca="1">IF(ISERROR($V716),"",OFFSET('Smelter Look-up'!$C$4,$V716-4,0)&amp;"")</f>
        <v/>
      </c>
      <c r="S716" s="222" t="str">
        <f t="shared" ref="S716:S746" ca="1" si="105">IF(B716="","",IF(ISERROR(MATCH($E716,CL,0)),"Unknown",INDIRECT("'C'!$A$"&amp;MATCH($E716,CL,0)+1)))</f>
        <v/>
      </c>
      <c r="T716" s="222" t="str">
        <f ca="1">IF(B716="","",IF(ISERROR(MATCH($J716,SorP!$B$1:$B$6230,0)),"",INDIRECT("'SorP'!$A$"&amp;MATCH($J716,SorP!$B$1:$B$6230,0))))</f>
        <v/>
      </c>
      <c r="U716" s="238"/>
      <c r="V716" s="270" t="e">
        <f>IF(C716="",NA(),MATCH($B716&amp;$C716,'Smelter Look-up'!$J:$J,0))</f>
        <v>#N/A</v>
      </c>
      <c r="W716" s="271"/>
      <c r="X716" s="271">
        <f t="shared" ref="X716:X746" si="106">IF(AND(C716="Smelter not listed",OR(LEN(D716)=0,LEN(E716)=0)),1,0)</f>
        <v>0</v>
      </c>
      <c r="Y716" s="271"/>
      <c r="Z716" s="271"/>
      <c r="AB716" s="273" t="str">
        <f t="shared" ref="AB716:AB746" si="107">B716&amp;C716</f>
        <v/>
      </c>
    </row>
    <row r="717" spans="1:28" s="272" customFormat="1" ht="20.25">
      <c r="A717" s="214"/>
      <c r="B717" s="215" t="str">
        <f>IF(LEN(A717)=0,"",INDEX('Smelter Look-up'!$A:$A,MATCH($A717,'Smelter Look-up'!$E:$E,0)))</f>
        <v/>
      </c>
      <c r="C717" s="219" t="str">
        <f>IF(LEN(A717)=0,"",INDEX('Smelter Look-up'!$C:$C,MATCH($A717,'Smelter Look-up'!$E:$E,0)))</f>
        <v/>
      </c>
      <c r="D717" s="278"/>
      <c r="E717" s="215" t="s">
        <v>15631</v>
      </c>
      <c r="F717" s="215" t="s">
        <v>15631</v>
      </c>
      <c r="G717" s="215" t="s">
        <v>15631</v>
      </c>
      <c r="H717" s="216" t="str">
        <f ca="1">IF(ISERROR($V717),"",OFFSET('Smelter Look-up'!$G$4,$V717-4,0))</f>
        <v/>
      </c>
      <c r="I717" s="217" t="s">
        <v>15631</v>
      </c>
      <c r="J717" s="217" t="s">
        <v>15631</v>
      </c>
      <c r="K717" s="268"/>
      <c r="L717" s="268"/>
      <c r="M717" s="268"/>
      <c r="N717" s="268"/>
      <c r="O717" s="268"/>
      <c r="P717" s="218"/>
      <c r="Q717" s="269"/>
      <c r="R717" s="215" t="str">
        <f ca="1">IF(ISERROR($V717),"",OFFSET('Smelter Look-up'!$C$4,$V717-4,0)&amp;"")</f>
        <v/>
      </c>
      <c r="S717" s="222" t="str">
        <f t="shared" ca="1" si="105"/>
        <v/>
      </c>
      <c r="T717" s="222" t="str">
        <f ca="1">IF(B717="","",IF(ISERROR(MATCH($J717,SorP!$B$1:$B$6230,0)),"",INDIRECT("'SorP'!$A$"&amp;MATCH($J717,SorP!$B$1:$B$6230,0))))</f>
        <v/>
      </c>
      <c r="U717" s="238"/>
      <c r="V717" s="270" t="e">
        <f>IF(C717="",NA(),MATCH($B717&amp;$C717,'Smelter Look-up'!$J:$J,0))</f>
        <v>#N/A</v>
      </c>
      <c r="W717" s="271"/>
      <c r="X717" s="271">
        <f t="shared" si="106"/>
        <v>0</v>
      </c>
      <c r="Y717" s="271"/>
      <c r="Z717" s="271"/>
      <c r="AB717" s="273" t="str">
        <f t="shared" si="107"/>
        <v/>
      </c>
    </row>
    <row r="718" spans="1:28" s="272" customFormat="1" ht="20.25">
      <c r="A718" s="214"/>
      <c r="B718" s="215" t="str">
        <f>IF(LEN(A718)=0,"",INDEX('Smelter Look-up'!$A:$A,MATCH($A718,'Smelter Look-up'!$E:$E,0)))</f>
        <v/>
      </c>
      <c r="C718" s="219" t="str">
        <f>IF(LEN(A718)=0,"",INDEX('Smelter Look-up'!$C:$C,MATCH($A718,'Smelter Look-up'!$E:$E,0)))</f>
        <v/>
      </c>
      <c r="D718" s="278"/>
      <c r="E718" s="215" t="s">
        <v>15631</v>
      </c>
      <c r="F718" s="215" t="s">
        <v>15631</v>
      </c>
      <c r="G718" s="215" t="s">
        <v>15631</v>
      </c>
      <c r="H718" s="216" t="str">
        <f ca="1">IF(ISERROR($V718),"",OFFSET('Smelter Look-up'!$G$4,$V718-4,0))</f>
        <v/>
      </c>
      <c r="I718" s="217" t="s">
        <v>15631</v>
      </c>
      <c r="J718" s="217" t="s">
        <v>15631</v>
      </c>
      <c r="K718" s="268"/>
      <c r="L718" s="268"/>
      <c r="M718" s="268"/>
      <c r="N718" s="268"/>
      <c r="O718" s="268"/>
      <c r="P718" s="218"/>
      <c r="Q718" s="269"/>
      <c r="R718" s="215" t="str">
        <f ca="1">IF(ISERROR($V718),"",OFFSET('Smelter Look-up'!$C$4,$V718-4,0)&amp;"")</f>
        <v/>
      </c>
      <c r="S718" s="222" t="str">
        <f t="shared" ca="1" si="105"/>
        <v/>
      </c>
      <c r="T718" s="222" t="str">
        <f ca="1">IF(B718="","",IF(ISERROR(MATCH($J718,SorP!$B$1:$B$6230,0)),"",INDIRECT("'SorP'!$A$"&amp;MATCH($J718,SorP!$B$1:$B$6230,0))))</f>
        <v/>
      </c>
      <c r="U718" s="238"/>
      <c r="V718" s="270" t="e">
        <f>IF(C718="",NA(),MATCH($B718&amp;$C718,'Smelter Look-up'!$J:$J,0))</f>
        <v>#N/A</v>
      </c>
      <c r="W718" s="271"/>
      <c r="X718" s="271">
        <f t="shared" si="106"/>
        <v>0</v>
      </c>
      <c r="Y718" s="271"/>
      <c r="Z718" s="271"/>
      <c r="AB718" s="273" t="str">
        <f t="shared" si="107"/>
        <v/>
      </c>
    </row>
    <row r="719" spans="1:28" s="272" customFormat="1" ht="20.25">
      <c r="A719" s="214"/>
      <c r="B719" s="215" t="str">
        <f>IF(LEN(A719)=0,"",INDEX('Smelter Look-up'!$A:$A,MATCH($A719,'Smelter Look-up'!$E:$E,0)))</f>
        <v/>
      </c>
      <c r="C719" s="219" t="str">
        <f>IF(LEN(A719)=0,"",INDEX('Smelter Look-up'!$C:$C,MATCH($A719,'Smelter Look-up'!$E:$E,0)))</f>
        <v/>
      </c>
      <c r="D719" s="278"/>
      <c r="E719" s="215" t="s">
        <v>15631</v>
      </c>
      <c r="F719" s="215" t="s">
        <v>15631</v>
      </c>
      <c r="G719" s="215" t="s">
        <v>15631</v>
      </c>
      <c r="H719" s="216" t="str">
        <f ca="1">IF(ISERROR($V719),"",OFFSET('Smelter Look-up'!$G$4,$V719-4,0))</f>
        <v/>
      </c>
      <c r="I719" s="217" t="s">
        <v>15631</v>
      </c>
      <c r="J719" s="217" t="s">
        <v>15631</v>
      </c>
      <c r="K719" s="268"/>
      <c r="L719" s="268"/>
      <c r="M719" s="268"/>
      <c r="N719" s="268"/>
      <c r="O719" s="268"/>
      <c r="P719" s="218"/>
      <c r="Q719" s="269"/>
      <c r="R719" s="215" t="str">
        <f ca="1">IF(ISERROR($V719),"",OFFSET('Smelter Look-up'!$C$4,$V719-4,0)&amp;"")</f>
        <v/>
      </c>
      <c r="S719" s="222" t="str">
        <f t="shared" ca="1" si="105"/>
        <v/>
      </c>
      <c r="T719" s="222" t="str">
        <f ca="1">IF(B719="","",IF(ISERROR(MATCH($J719,SorP!$B$1:$B$6230,0)),"",INDIRECT("'SorP'!$A$"&amp;MATCH($J719,SorP!$B$1:$B$6230,0))))</f>
        <v/>
      </c>
      <c r="U719" s="238"/>
      <c r="V719" s="270" t="e">
        <f>IF(C719="",NA(),MATCH($B719&amp;$C719,'Smelter Look-up'!$J:$J,0))</f>
        <v>#N/A</v>
      </c>
      <c r="W719" s="271"/>
      <c r="X719" s="271">
        <f t="shared" si="106"/>
        <v>0</v>
      </c>
      <c r="Y719" s="271"/>
      <c r="Z719" s="271"/>
      <c r="AB719" s="273" t="str">
        <f t="shared" si="107"/>
        <v/>
      </c>
    </row>
    <row r="720" spans="1:28" s="272" customFormat="1" ht="20.25">
      <c r="A720" s="214"/>
      <c r="B720" s="215" t="str">
        <f>IF(LEN(A720)=0,"",INDEX('Smelter Look-up'!$A:$A,MATCH($A720,'Smelter Look-up'!$E:$E,0)))</f>
        <v/>
      </c>
      <c r="C720" s="219" t="str">
        <f>IF(LEN(A720)=0,"",INDEX('Smelter Look-up'!$C:$C,MATCH($A720,'Smelter Look-up'!$E:$E,0)))</f>
        <v/>
      </c>
      <c r="D720" s="278"/>
      <c r="E720" s="215" t="s">
        <v>15631</v>
      </c>
      <c r="F720" s="215" t="s">
        <v>15631</v>
      </c>
      <c r="G720" s="215" t="s">
        <v>15631</v>
      </c>
      <c r="H720" s="216" t="str">
        <f ca="1">IF(ISERROR($V720),"",OFFSET('Smelter Look-up'!$G$4,$V720-4,0))</f>
        <v/>
      </c>
      <c r="I720" s="217" t="s">
        <v>15631</v>
      </c>
      <c r="J720" s="217" t="s">
        <v>15631</v>
      </c>
      <c r="K720" s="268"/>
      <c r="L720" s="268"/>
      <c r="M720" s="268"/>
      <c r="N720" s="268"/>
      <c r="O720" s="268"/>
      <c r="P720" s="218"/>
      <c r="Q720" s="269"/>
      <c r="R720" s="215" t="str">
        <f ca="1">IF(ISERROR($V720),"",OFFSET('Smelter Look-up'!$C$4,$V720-4,0)&amp;"")</f>
        <v/>
      </c>
      <c r="S720" s="222" t="str">
        <f t="shared" ca="1" si="105"/>
        <v/>
      </c>
      <c r="T720" s="222" t="str">
        <f ca="1">IF(B720="","",IF(ISERROR(MATCH($J720,SorP!$B$1:$B$6230,0)),"",INDIRECT("'SorP'!$A$"&amp;MATCH($J720,SorP!$B$1:$B$6230,0))))</f>
        <v/>
      </c>
      <c r="U720" s="238"/>
      <c r="V720" s="270" t="e">
        <f>IF(C720="",NA(),MATCH($B720&amp;$C720,'Smelter Look-up'!$J:$J,0))</f>
        <v>#N/A</v>
      </c>
      <c r="W720" s="271"/>
      <c r="X720" s="271">
        <f t="shared" si="106"/>
        <v>0</v>
      </c>
      <c r="Y720" s="271"/>
      <c r="Z720" s="271"/>
      <c r="AB720" s="273" t="str">
        <f t="shared" si="107"/>
        <v/>
      </c>
    </row>
    <row r="721" spans="1:28" s="272" customFormat="1" ht="20.25">
      <c r="A721" s="214"/>
      <c r="B721" s="215" t="str">
        <f>IF(LEN(A721)=0,"",INDEX('Smelter Look-up'!$A:$A,MATCH($A721,'Smelter Look-up'!$E:$E,0)))</f>
        <v/>
      </c>
      <c r="C721" s="219" t="str">
        <f>IF(LEN(A721)=0,"",INDEX('Smelter Look-up'!$C:$C,MATCH($A721,'Smelter Look-up'!$E:$E,0)))</f>
        <v/>
      </c>
      <c r="D721" s="278"/>
      <c r="E721" s="215" t="s">
        <v>15631</v>
      </c>
      <c r="F721" s="215" t="s">
        <v>15631</v>
      </c>
      <c r="G721" s="215" t="s">
        <v>15631</v>
      </c>
      <c r="H721" s="216" t="str">
        <f ca="1">IF(ISERROR($V721),"",OFFSET('Smelter Look-up'!$G$4,$V721-4,0))</f>
        <v/>
      </c>
      <c r="I721" s="217" t="s">
        <v>15631</v>
      </c>
      <c r="J721" s="217" t="s">
        <v>15631</v>
      </c>
      <c r="K721" s="268"/>
      <c r="L721" s="268"/>
      <c r="M721" s="268"/>
      <c r="N721" s="268"/>
      <c r="O721" s="268"/>
      <c r="P721" s="218"/>
      <c r="Q721" s="269"/>
      <c r="R721" s="215" t="str">
        <f ca="1">IF(ISERROR($V721),"",OFFSET('Smelter Look-up'!$C$4,$V721-4,0)&amp;"")</f>
        <v/>
      </c>
      <c r="S721" s="222" t="str">
        <f t="shared" ca="1" si="105"/>
        <v/>
      </c>
      <c r="T721" s="222" t="str">
        <f ca="1">IF(B721="","",IF(ISERROR(MATCH($J721,SorP!$B$1:$B$6230,0)),"",INDIRECT("'SorP'!$A$"&amp;MATCH($J721,SorP!$B$1:$B$6230,0))))</f>
        <v/>
      </c>
      <c r="U721" s="238"/>
      <c r="V721" s="270" t="e">
        <f>IF(C721="",NA(),MATCH($B721&amp;$C721,'Smelter Look-up'!$J:$J,0))</f>
        <v>#N/A</v>
      </c>
      <c r="W721" s="271"/>
      <c r="X721" s="271">
        <f t="shared" si="106"/>
        <v>0</v>
      </c>
      <c r="Y721" s="271"/>
      <c r="Z721" s="271"/>
      <c r="AB721" s="273" t="str">
        <f t="shared" si="107"/>
        <v/>
      </c>
    </row>
    <row r="722" spans="1:28" s="272" customFormat="1" ht="20.25">
      <c r="A722" s="214"/>
      <c r="B722" s="215" t="str">
        <f>IF(LEN(A722)=0,"",INDEX('Smelter Look-up'!$A:$A,MATCH($A722,'Smelter Look-up'!$E:$E,0)))</f>
        <v/>
      </c>
      <c r="C722" s="219" t="str">
        <f>IF(LEN(A722)=0,"",INDEX('Smelter Look-up'!$C:$C,MATCH($A722,'Smelter Look-up'!$E:$E,0)))</f>
        <v/>
      </c>
      <c r="D722" s="278"/>
      <c r="E722" s="215" t="s">
        <v>15631</v>
      </c>
      <c r="F722" s="215" t="s">
        <v>15631</v>
      </c>
      <c r="G722" s="215" t="s">
        <v>15631</v>
      </c>
      <c r="H722" s="216" t="str">
        <f ca="1">IF(ISERROR($V722),"",OFFSET('Smelter Look-up'!$G$4,$V722-4,0))</f>
        <v/>
      </c>
      <c r="I722" s="217" t="s">
        <v>15631</v>
      </c>
      <c r="J722" s="217" t="s">
        <v>15631</v>
      </c>
      <c r="K722" s="268"/>
      <c r="L722" s="268"/>
      <c r="M722" s="268"/>
      <c r="N722" s="268"/>
      <c r="O722" s="268"/>
      <c r="P722" s="218"/>
      <c r="Q722" s="269"/>
      <c r="R722" s="215" t="str">
        <f ca="1">IF(ISERROR($V722),"",OFFSET('Smelter Look-up'!$C$4,$V722-4,0)&amp;"")</f>
        <v/>
      </c>
      <c r="S722" s="222" t="str">
        <f t="shared" ca="1" si="105"/>
        <v/>
      </c>
      <c r="T722" s="222" t="str">
        <f ca="1">IF(B722="","",IF(ISERROR(MATCH($J722,SorP!$B$1:$B$6230,0)),"",INDIRECT("'SorP'!$A$"&amp;MATCH($J722,SorP!$B$1:$B$6230,0))))</f>
        <v/>
      </c>
      <c r="U722" s="238"/>
      <c r="V722" s="270" t="e">
        <f>IF(C722="",NA(),MATCH($B722&amp;$C722,'Smelter Look-up'!$J:$J,0))</f>
        <v>#N/A</v>
      </c>
      <c r="W722" s="271"/>
      <c r="X722" s="271">
        <f t="shared" si="106"/>
        <v>0</v>
      </c>
      <c r="Y722" s="271"/>
      <c r="Z722" s="271"/>
      <c r="AB722" s="273" t="str">
        <f t="shared" si="107"/>
        <v/>
      </c>
    </row>
    <row r="723" spans="1:28" s="272" customFormat="1" ht="20.25">
      <c r="A723" s="214"/>
      <c r="B723" s="215" t="str">
        <f>IF(LEN(A723)=0,"",INDEX('Smelter Look-up'!$A:$A,MATCH($A723,'Smelter Look-up'!$E:$E,0)))</f>
        <v/>
      </c>
      <c r="C723" s="219" t="str">
        <f>IF(LEN(A723)=0,"",INDEX('Smelter Look-up'!$C:$C,MATCH($A723,'Smelter Look-up'!$E:$E,0)))</f>
        <v/>
      </c>
      <c r="D723" s="278"/>
      <c r="E723" s="215" t="s">
        <v>15631</v>
      </c>
      <c r="F723" s="215" t="s">
        <v>15631</v>
      </c>
      <c r="G723" s="215" t="s">
        <v>15631</v>
      </c>
      <c r="H723" s="216" t="str">
        <f ca="1">IF(ISERROR($V723),"",OFFSET('Smelter Look-up'!$G$4,$V723-4,0))</f>
        <v/>
      </c>
      <c r="I723" s="217" t="s">
        <v>15631</v>
      </c>
      <c r="J723" s="217" t="s">
        <v>15631</v>
      </c>
      <c r="K723" s="268"/>
      <c r="L723" s="268"/>
      <c r="M723" s="268"/>
      <c r="N723" s="268"/>
      <c r="O723" s="268"/>
      <c r="P723" s="218"/>
      <c r="Q723" s="269"/>
      <c r="R723" s="215" t="str">
        <f ca="1">IF(ISERROR($V723),"",OFFSET('Smelter Look-up'!$C$4,$V723-4,0)&amp;"")</f>
        <v/>
      </c>
      <c r="S723" s="222" t="str">
        <f t="shared" ca="1" si="105"/>
        <v/>
      </c>
      <c r="T723" s="222" t="str">
        <f ca="1">IF(B723="","",IF(ISERROR(MATCH($J723,SorP!$B$1:$B$6230,0)),"",INDIRECT("'SorP'!$A$"&amp;MATCH($J723,SorP!$B$1:$B$6230,0))))</f>
        <v/>
      </c>
      <c r="U723" s="238"/>
      <c r="V723" s="270" t="e">
        <f>IF(C723="",NA(),MATCH($B723&amp;$C723,'Smelter Look-up'!$J:$J,0))</f>
        <v>#N/A</v>
      </c>
      <c r="W723" s="271"/>
      <c r="X723" s="271">
        <f t="shared" si="106"/>
        <v>0</v>
      </c>
      <c r="Y723" s="271"/>
      <c r="Z723" s="271"/>
      <c r="AB723" s="273" t="str">
        <f t="shared" si="107"/>
        <v/>
      </c>
    </row>
    <row r="724" spans="1:28" s="272" customFormat="1" ht="20.25">
      <c r="A724" s="214"/>
      <c r="B724" s="215" t="str">
        <f>IF(LEN(A724)=0,"",INDEX('Smelter Look-up'!$A:$A,MATCH($A724,'Smelter Look-up'!$E:$E,0)))</f>
        <v/>
      </c>
      <c r="C724" s="219" t="str">
        <f>IF(LEN(A724)=0,"",INDEX('Smelter Look-up'!$C:$C,MATCH($A724,'Smelter Look-up'!$E:$E,0)))</f>
        <v/>
      </c>
      <c r="D724" s="278"/>
      <c r="E724" s="215" t="s">
        <v>15631</v>
      </c>
      <c r="F724" s="215" t="s">
        <v>15631</v>
      </c>
      <c r="G724" s="215" t="s">
        <v>15631</v>
      </c>
      <c r="H724" s="216" t="str">
        <f ca="1">IF(ISERROR($V724),"",OFFSET('Smelter Look-up'!$G$4,$V724-4,0))</f>
        <v/>
      </c>
      <c r="I724" s="217" t="s">
        <v>15631</v>
      </c>
      <c r="J724" s="217" t="s">
        <v>15631</v>
      </c>
      <c r="K724" s="268"/>
      <c r="L724" s="268"/>
      <c r="M724" s="268"/>
      <c r="N724" s="268"/>
      <c r="O724" s="268"/>
      <c r="P724" s="218"/>
      <c r="Q724" s="269"/>
      <c r="R724" s="215" t="str">
        <f ca="1">IF(ISERROR($V724),"",OFFSET('Smelter Look-up'!$C$4,$V724-4,0)&amp;"")</f>
        <v/>
      </c>
      <c r="S724" s="222" t="str">
        <f t="shared" ca="1" si="105"/>
        <v/>
      </c>
      <c r="T724" s="222" t="str">
        <f ca="1">IF(B724="","",IF(ISERROR(MATCH($J724,SorP!$B$1:$B$6230,0)),"",INDIRECT("'SorP'!$A$"&amp;MATCH($J724,SorP!$B$1:$B$6230,0))))</f>
        <v/>
      </c>
      <c r="U724" s="238"/>
      <c r="V724" s="270" t="e">
        <f>IF(C724="",NA(),MATCH($B724&amp;$C724,'Smelter Look-up'!$J:$J,0))</f>
        <v>#N/A</v>
      </c>
      <c r="W724" s="271"/>
      <c r="X724" s="271">
        <f t="shared" si="106"/>
        <v>0</v>
      </c>
      <c r="Y724" s="271"/>
      <c r="Z724" s="271"/>
      <c r="AB724" s="273" t="str">
        <f t="shared" si="107"/>
        <v/>
      </c>
    </row>
    <row r="725" spans="1:28" s="272" customFormat="1" ht="20.25">
      <c r="A725" s="214"/>
      <c r="B725" s="215" t="str">
        <f>IF(LEN(A725)=0,"",INDEX('Smelter Look-up'!$A:$A,MATCH($A725,'Smelter Look-up'!$E:$E,0)))</f>
        <v/>
      </c>
      <c r="C725" s="219" t="str">
        <f>IF(LEN(A725)=0,"",INDEX('Smelter Look-up'!$C:$C,MATCH($A725,'Smelter Look-up'!$E:$E,0)))</f>
        <v/>
      </c>
      <c r="D725" s="278"/>
      <c r="E725" s="215" t="s">
        <v>15631</v>
      </c>
      <c r="F725" s="215" t="s">
        <v>15631</v>
      </c>
      <c r="G725" s="215" t="s">
        <v>15631</v>
      </c>
      <c r="H725" s="216" t="str">
        <f ca="1">IF(ISERROR($V725),"",OFFSET('Smelter Look-up'!$G$4,$V725-4,0))</f>
        <v/>
      </c>
      <c r="I725" s="217" t="s">
        <v>15631</v>
      </c>
      <c r="J725" s="217" t="s">
        <v>15631</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si="106"/>
        <v>0</v>
      </c>
      <c r="Y725" s="271"/>
      <c r="Z725" s="271"/>
      <c r="AB725" s="273" t="str">
        <f t="shared" si="107"/>
        <v/>
      </c>
    </row>
    <row r="726" spans="1:28" s="272" customFormat="1" ht="20.25">
      <c r="A726" s="214"/>
      <c r="B726" s="215" t="str">
        <f>IF(LEN(A726)=0,"",INDEX('Smelter Look-up'!$A:$A,MATCH($A726,'Smelter Look-up'!$E:$E,0)))</f>
        <v/>
      </c>
      <c r="C726" s="219" t="str">
        <f>IF(LEN(A726)=0,"",INDEX('Smelter Look-up'!$C:$C,MATCH($A726,'Smelter Look-up'!$E:$E,0)))</f>
        <v/>
      </c>
      <c r="D726" s="278"/>
      <c r="E726" s="215" t="s">
        <v>15631</v>
      </c>
      <c r="F726" s="215" t="s">
        <v>15631</v>
      </c>
      <c r="G726" s="215" t="s">
        <v>15631</v>
      </c>
      <c r="H726" s="216" t="str">
        <f ca="1">IF(ISERROR($V726),"",OFFSET('Smelter Look-up'!$G$4,$V726-4,0))</f>
        <v/>
      </c>
      <c r="I726" s="217" t="s">
        <v>15631</v>
      </c>
      <c r="J726" s="217" t="s">
        <v>15631</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si="106"/>
        <v>0</v>
      </c>
      <c r="Y726" s="271"/>
      <c r="Z726" s="271"/>
      <c r="AB726" s="273" t="str">
        <f t="shared" si="107"/>
        <v/>
      </c>
    </row>
    <row r="727" spans="1:28" s="272" customFormat="1" ht="20.25">
      <c r="A727" s="214"/>
      <c r="B727" s="215" t="str">
        <f>IF(LEN(A727)=0,"",INDEX('Smelter Look-up'!$A:$A,MATCH($A727,'Smelter Look-up'!$E:$E,0)))</f>
        <v/>
      </c>
      <c r="C727" s="219" t="str">
        <f>IF(LEN(A727)=0,"",INDEX('Smelter Look-up'!$C:$C,MATCH($A727,'Smelter Look-up'!$E:$E,0)))</f>
        <v/>
      </c>
      <c r="D727" s="278"/>
      <c r="E727" s="215" t="s">
        <v>15631</v>
      </c>
      <c r="F727" s="215" t="s">
        <v>15631</v>
      </c>
      <c r="G727" s="215" t="s">
        <v>15631</v>
      </c>
      <c r="H727" s="216" t="str">
        <f ca="1">IF(ISERROR($V727),"",OFFSET('Smelter Look-up'!$G$4,$V727-4,0))</f>
        <v/>
      </c>
      <c r="I727" s="217" t="s">
        <v>15631</v>
      </c>
      <c r="J727" s="217" t="s">
        <v>15631</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si="106"/>
        <v>0</v>
      </c>
      <c r="Y727" s="271"/>
      <c r="Z727" s="271"/>
      <c r="AB727" s="273" t="str">
        <f t="shared" si="107"/>
        <v/>
      </c>
    </row>
    <row r="728" spans="1:28" s="272" customFormat="1" ht="20.25">
      <c r="A728" s="214"/>
      <c r="B728" s="215" t="str">
        <f>IF(LEN(A728)=0,"",INDEX('Smelter Look-up'!$A:$A,MATCH($A728,'Smelter Look-up'!$E:$E,0)))</f>
        <v/>
      </c>
      <c r="C728" s="219" t="str">
        <f>IF(LEN(A728)=0,"",INDEX('Smelter Look-up'!$C:$C,MATCH($A728,'Smelter Look-up'!$E:$E,0)))</f>
        <v/>
      </c>
      <c r="D728" s="278"/>
      <c r="E728" s="215" t="s">
        <v>15631</v>
      </c>
      <c r="F728" s="215" t="s">
        <v>15631</v>
      </c>
      <c r="G728" s="215" t="s">
        <v>15631</v>
      </c>
      <c r="H728" s="216" t="str">
        <f ca="1">IF(ISERROR($V728),"",OFFSET('Smelter Look-up'!$G$4,$V728-4,0))</f>
        <v/>
      </c>
      <c r="I728" s="217" t="s">
        <v>15631</v>
      </c>
      <c r="J728" s="217" t="s">
        <v>15631</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si="106"/>
        <v>0</v>
      </c>
      <c r="Y728" s="271"/>
      <c r="Z728" s="271"/>
      <c r="AB728" s="273" t="str">
        <f t="shared" si="107"/>
        <v/>
      </c>
    </row>
    <row r="729" spans="1:28" s="272" customFormat="1" ht="20.25">
      <c r="A729" s="214"/>
      <c r="B729" s="215" t="str">
        <f>IF(LEN(A729)=0,"",INDEX('Smelter Look-up'!$A:$A,MATCH($A729,'Smelter Look-up'!$E:$E,0)))</f>
        <v/>
      </c>
      <c r="C729" s="219" t="str">
        <f>IF(LEN(A729)=0,"",INDEX('Smelter Look-up'!$C:$C,MATCH($A729,'Smelter Look-up'!$E:$E,0)))</f>
        <v/>
      </c>
      <c r="D729" s="278"/>
      <c r="E729" s="215" t="s">
        <v>15631</v>
      </c>
      <c r="F729" s="215" t="s">
        <v>15631</v>
      </c>
      <c r="G729" s="215" t="s">
        <v>15631</v>
      </c>
      <c r="H729" s="216" t="str">
        <f ca="1">IF(ISERROR($V729),"",OFFSET('Smelter Look-up'!$G$4,$V729-4,0))</f>
        <v/>
      </c>
      <c r="I729" s="217" t="s">
        <v>15631</v>
      </c>
      <c r="J729" s="217" t="s">
        <v>15631</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si="106"/>
        <v>0</v>
      </c>
      <c r="Y729" s="271"/>
      <c r="Z729" s="271"/>
      <c r="AB729" s="273" t="str">
        <f t="shared" si="107"/>
        <v/>
      </c>
    </row>
    <row r="730" spans="1:28" s="272" customFormat="1" ht="20.25">
      <c r="A730" s="214"/>
      <c r="B730" s="215" t="str">
        <f>IF(LEN(A730)=0,"",INDEX('Smelter Look-up'!$A:$A,MATCH($A730,'Smelter Look-up'!$E:$E,0)))</f>
        <v/>
      </c>
      <c r="C730" s="219" t="str">
        <f>IF(LEN(A730)=0,"",INDEX('Smelter Look-up'!$C:$C,MATCH($A730,'Smelter Look-up'!$E:$E,0)))</f>
        <v/>
      </c>
      <c r="D730" s="278"/>
      <c r="E730" s="215" t="s">
        <v>15631</v>
      </c>
      <c r="F730" s="215" t="s">
        <v>15631</v>
      </c>
      <c r="G730" s="215" t="s">
        <v>15631</v>
      </c>
      <c r="H730" s="216" t="str">
        <f ca="1">IF(ISERROR($V730),"",OFFSET('Smelter Look-up'!$G$4,$V730-4,0))</f>
        <v/>
      </c>
      <c r="I730" s="217" t="s">
        <v>15631</v>
      </c>
      <c r="J730" s="217" t="s">
        <v>15631</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si="106"/>
        <v>0</v>
      </c>
      <c r="Y730" s="271"/>
      <c r="Z730" s="271"/>
      <c r="AB730" s="273" t="str">
        <f t="shared" si="107"/>
        <v/>
      </c>
    </row>
    <row r="731" spans="1:28" s="272" customFormat="1" ht="20.25">
      <c r="A731" s="214"/>
      <c r="B731" s="215" t="str">
        <f>IF(LEN(A731)=0,"",INDEX('Smelter Look-up'!$A:$A,MATCH($A731,'Smelter Look-up'!$E:$E,0)))</f>
        <v/>
      </c>
      <c r="C731" s="219" t="str">
        <f>IF(LEN(A731)=0,"",INDEX('Smelter Look-up'!$C:$C,MATCH($A731,'Smelter Look-up'!$E:$E,0)))</f>
        <v/>
      </c>
      <c r="D731" s="278"/>
      <c r="E731" s="215" t="s">
        <v>15631</v>
      </c>
      <c r="F731" s="215" t="s">
        <v>15631</v>
      </c>
      <c r="G731" s="215" t="s">
        <v>15631</v>
      </c>
      <c r="H731" s="216" t="str">
        <f ca="1">IF(ISERROR($V731),"",OFFSET('Smelter Look-up'!$G$4,$V731-4,0))</f>
        <v/>
      </c>
      <c r="I731" s="217" t="s">
        <v>15631</v>
      </c>
      <c r="J731" s="217" t="s">
        <v>15631</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
        <v>15631</v>
      </c>
      <c r="F732" s="215" t="s">
        <v>15631</v>
      </c>
      <c r="G732" s="215" t="s">
        <v>15631</v>
      </c>
      <c r="H732" s="216" t="str">
        <f ca="1">IF(ISERROR($V732),"",OFFSET('Smelter Look-up'!$G$4,$V732-4,0))</f>
        <v/>
      </c>
      <c r="I732" s="217" t="s">
        <v>15631</v>
      </c>
      <c r="J732" s="217" t="s">
        <v>15631</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
        <v>15631</v>
      </c>
      <c r="F733" s="215" t="s">
        <v>15631</v>
      </c>
      <c r="G733" s="215" t="s">
        <v>15631</v>
      </c>
      <c r="H733" s="216" t="str">
        <f ca="1">IF(ISERROR($V733),"",OFFSET('Smelter Look-up'!$G$4,$V733-4,0))</f>
        <v/>
      </c>
      <c r="I733" s="217" t="s">
        <v>15631</v>
      </c>
      <c r="J733" s="217" t="s">
        <v>15631</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
        <v>15631</v>
      </c>
      <c r="F734" s="215" t="s">
        <v>15631</v>
      </c>
      <c r="G734" s="215" t="s">
        <v>15631</v>
      </c>
      <c r="H734" s="216" t="str">
        <f ca="1">IF(ISERROR($V734),"",OFFSET('Smelter Look-up'!$G$4,$V734-4,0))</f>
        <v/>
      </c>
      <c r="I734" s="217" t="s">
        <v>15631</v>
      </c>
      <c r="J734" s="217" t="s">
        <v>15631</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
        <v>15631</v>
      </c>
      <c r="F735" s="215" t="s">
        <v>15631</v>
      </c>
      <c r="G735" s="215" t="s">
        <v>15631</v>
      </c>
      <c r="H735" s="216" t="str">
        <f ca="1">IF(ISERROR($V735),"",OFFSET('Smelter Look-up'!$G$4,$V735-4,0))</f>
        <v/>
      </c>
      <c r="I735" s="217" t="s">
        <v>15631</v>
      </c>
      <c r="J735" s="217" t="s">
        <v>15631</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
        <v>15631</v>
      </c>
      <c r="F736" s="215" t="s">
        <v>15631</v>
      </c>
      <c r="G736" s="215" t="s">
        <v>15631</v>
      </c>
      <c r="H736" s="216" t="str">
        <f ca="1">IF(ISERROR($V736),"",OFFSET('Smelter Look-up'!$G$4,$V736-4,0))</f>
        <v/>
      </c>
      <c r="I736" s="217" t="s">
        <v>15631</v>
      </c>
      <c r="J736" s="217" t="s">
        <v>15631</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
        <v>15631</v>
      </c>
      <c r="F737" s="215" t="s">
        <v>15631</v>
      </c>
      <c r="G737" s="215" t="s">
        <v>15631</v>
      </c>
      <c r="H737" s="216" t="str">
        <f ca="1">IF(ISERROR($V737),"",OFFSET('Smelter Look-up'!$G$4,$V737-4,0))</f>
        <v/>
      </c>
      <c r="I737" s="217" t="s">
        <v>15631</v>
      </c>
      <c r="J737" s="217" t="s">
        <v>15631</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
        <v>15631</v>
      </c>
      <c r="F738" s="215" t="s">
        <v>15631</v>
      </c>
      <c r="G738" s="215" t="s">
        <v>15631</v>
      </c>
      <c r="H738" s="216" t="str">
        <f ca="1">IF(ISERROR($V738),"",OFFSET('Smelter Look-up'!$G$4,$V738-4,0))</f>
        <v/>
      </c>
      <c r="I738" s="217" t="s">
        <v>15631</v>
      </c>
      <c r="J738" s="217" t="s">
        <v>15631</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
        <v>15631</v>
      </c>
      <c r="F739" s="215" t="s">
        <v>15631</v>
      </c>
      <c r="G739" s="215" t="s">
        <v>15631</v>
      </c>
      <c r="H739" s="216" t="str">
        <f ca="1">IF(ISERROR($V739),"",OFFSET('Smelter Look-up'!$G$4,$V739-4,0))</f>
        <v/>
      </c>
      <c r="I739" s="217" t="s">
        <v>15631</v>
      </c>
      <c r="J739" s="217" t="s">
        <v>15631</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
        <v>15631</v>
      </c>
      <c r="F740" s="215" t="s">
        <v>15631</v>
      </c>
      <c r="G740" s="215" t="s">
        <v>15631</v>
      </c>
      <c r="H740" s="216" t="str">
        <f ca="1">IF(ISERROR($V740),"",OFFSET('Smelter Look-up'!$G$4,$V740-4,0))</f>
        <v/>
      </c>
      <c r="I740" s="217" t="s">
        <v>15631</v>
      </c>
      <c r="J740" s="217" t="s">
        <v>15631</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
        <v>15631</v>
      </c>
      <c r="F741" s="215" t="s">
        <v>15631</v>
      </c>
      <c r="G741" s="215" t="s">
        <v>15631</v>
      </c>
      <c r="H741" s="216" t="str">
        <f ca="1">IF(ISERROR($V741),"",OFFSET('Smelter Look-up'!$G$4,$V741-4,0))</f>
        <v/>
      </c>
      <c r="I741" s="217" t="s">
        <v>15631</v>
      </c>
      <c r="J741" s="217" t="s">
        <v>15631</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
        <v>15631</v>
      </c>
      <c r="F742" s="215" t="s">
        <v>15631</v>
      </c>
      <c r="G742" s="215" t="s">
        <v>15631</v>
      </c>
      <c r="H742" s="216" t="str">
        <f ca="1">IF(ISERROR($V742),"",OFFSET('Smelter Look-up'!$G$4,$V742-4,0))</f>
        <v/>
      </c>
      <c r="I742" s="217" t="s">
        <v>15631</v>
      </c>
      <c r="J742" s="217" t="s">
        <v>15631</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
        <v>15631</v>
      </c>
      <c r="F743" s="215" t="s">
        <v>15631</v>
      </c>
      <c r="G743" s="215" t="s">
        <v>15631</v>
      </c>
      <c r="H743" s="216" t="str">
        <f ca="1">IF(ISERROR($V743),"",OFFSET('Smelter Look-up'!$G$4,$V743-4,0))</f>
        <v/>
      </c>
      <c r="I743" s="217" t="s">
        <v>15631</v>
      </c>
      <c r="J743" s="217" t="s">
        <v>15631</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
        <v>15631</v>
      </c>
      <c r="F744" s="215" t="s">
        <v>15631</v>
      </c>
      <c r="G744" s="215" t="s">
        <v>15631</v>
      </c>
      <c r="H744" s="216" t="str">
        <f ca="1">IF(ISERROR($V744),"",OFFSET('Smelter Look-up'!$G$4,$V744-4,0))</f>
        <v/>
      </c>
      <c r="I744" s="217" t="s">
        <v>15631</v>
      </c>
      <c r="J744" s="217" t="s">
        <v>15631</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
        <v>15631</v>
      </c>
      <c r="F745" s="215" t="s">
        <v>15631</v>
      </c>
      <c r="G745" s="215" t="s">
        <v>15631</v>
      </c>
      <c r="H745" s="216" t="str">
        <f ca="1">IF(ISERROR($V745),"",OFFSET('Smelter Look-up'!$G$4,$V745-4,0))</f>
        <v/>
      </c>
      <c r="I745" s="217" t="s">
        <v>15631</v>
      </c>
      <c r="J745" s="217" t="s">
        <v>15631</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
        <v>15631</v>
      </c>
      <c r="F746" s="215" t="s">
        <v>15631</v>
      </c>
      <c r="G746" s="215" t="s">
        <v>15631</v>
      </c>
      <c r="H746" s="216" t="str">
        <f ca="1">IF(ISERROR($V746),"",OFFSET('Smelter Look-up'!$G$4,$V746-4,0))</f>
        <v/>
      </c>
      <c r="I746" s="217" t="s">
        <v>15631</v>
      </c>
      <c r="J746" s="217" t="s">
        <v>15631</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
        <v>15631</v>
      </c>
      <c r="F747" s="215" t="s">
        <v>15631</v>
      </c>
      <c r="G747" s="215" t="s">
        <v>15631</v>
      </c>
      <c r="H747" s="216" t="str">
        <f ca="1">IF(ISERROR($V747),"",OFFSET('Smelter Look-up'!$G$4,$V747-4,0))</f>
        <v/>
      </c>
      <c r="I747" s="217" t="s">
        <v>15631</v>
      </c>
      <c r="J747" s="217" t="s">
        <v>15631</v>
      </c>
      <c r="K747" s="268"/>
      <c r="L747" s="268"/>
      <c r="M747" s="268"/>
      <c r="N747" s="268"/>
      <c r="O747" s="268"/>
      <c r="P747" s="218"/>
      <c r="Q747" s="269"/>
      <c r="R747" s="215" t="str">
        <f ca="1">IF(ISERROR($V747),"",OFFSET('Smelter Look-up'!$C$4,$V747-4,0)&amp;"")</f>
        <v/>
      </c>
      <c r="S747" s="222" t="str">
        <f t="shared" ref="S747" ca="1" si="108">IF(B747="","",IF(ISERROR(MATCH($E747,CL,0)),"Unknown",INDIRECT("'C'!$A$"&amp;MATCH($E747,CL,0)+1)))</f>
        <v/>
      </c>
      <c r="T747" s="222" t="str">
        <f ca="1">IF(B747="","",IF(ISERROR(MATCH($J747,SorP!$B$1:$B$6230,0)),"",INDIRECT("'SorP'!$A$"&amp;MATCH($J747,SorP!$B$1:$B$6230,0))))</f>
        <v/>
      </c>
      <c r="U747" s="238"/>
      <c r="V747" s="270" t="e">
        <f>IF(C747="",NA(),MATCH($B747&amp;$C747,'Smelter Look-up'!$J:$J,0))</f>
        <v>#N/A</v>
      </c>
      <c r="W747" s="271"/>
      <c r="X747" s="271">
        <f t="shared" ref="X747" si="109">IF(AND(C747="Smelter not listed",OR(LEN(D747)=0,LEN(E747)=0)),1,0)</f>
        <v>0</v>
      </c>
      <c r="Y747" s="271"/>
      <c r="Z747" s="271"/>
      <c r="AB747" s="273" t="str">
        <f t="shared" ref="AB747" si="110">B747&amp;C747</f>
        <v/>
      </c>
    </row>
    <row r="748" spans="1:28" s="272" customFormat="1" ht="20.25">
      <c r="A748" s="214"/>
      <c r="B748" s="215" t="str">
        <f>IF(LEN(A748)=0,"",INDEX('Smelter Look-up'!$A:$A,MATCH($A748,'Smelter Look-up'!$E:$E,0)))</f>
        <v/>
      </c>
      <c r="C748" s="219" t="str">
        <f>IF(LEN(A748)=0,"",INDEX('Smelter Look-up'!$C:$C,MATCH($A748,'Smelter Look-up'!$E:$E,0)))</f>
        <v/>
      </c>
      <c r="D748" s="278"/>
      <c r="E748" s="215" t="s">
        <v>15631</v>
      </c>
      <c r="F748" s="215" t="s">
        <v>15631</v>
      </c>
      <c r="G748" s="215" t="s">
        <v>15631</v>
      </c>
      <c r="H748" s="216" t="str">
        <f ca="1">IF(ISERROR($V748),"",OFFSET('Smelter Look-up'!$G$4,$V748-4,0))</f>
        <v/>
      </c>
      <c r="I748" s="217" t="s">
        <v>15631</v>
      </c>
      <c r="J748" s="217" t="s">
        <v>15631</v>
      </c>
      <c r="K748" s="268"/>
      <c r="L748" s="268"/>
      <c r="M748" s="268"/>
      <c r="N748" s="268"/>
      <c r="O748" s="268"/>
      <c r="P748" s="218"/>
      <c r="Q748" s="269"/>
      <c r="R748" s="215" t="str">
        <f ca="1">IF(ISERROR($V748),"",OFFSET('Smelter Look-up'!$C$4,$V748-4,0)&amp;"")</f>
        <v/>
      </c>
      <c r="S748" s="222" t="str">
        <f t="shared" ref="S748:S779" ca="1" si="111">IF(B748="","",IF(ISERROR(MATCH($E748,CL,0)),"Unknown",INDIRECT("'C'!$A$"&amp;MATCH($E748,CL,0)+1)))</f>
        <v/>
      </c>
      <c r="T748" s="222" t="str">
        <f ca="1">IF(B748="","",IF(ISERROR(MATCH($J748,SorP!$B$1:$B$6230,0)),"",INDIRECT("'SorP'!$A$"&amp;MATCH($J748,SorP!$B$1:$B$6230,0))))</f>
        <v/>
      </c>
      <c r="U748" s="238"/>
      <c r="V748" s="270" t="e">
        <f>IF(C748="",NA(),MATCH($B748&amp;$C748,'Smelter Look-up'!$J:$J,0))</f>
        <v>#N/A</v>
      </c>
      <c r="W748" s="271"/>
      <c r="X748" s="271">
        <f t="shared" ref="X748:X779" si="112">IF(AND(C748="Smelter not listed",OR(LEN(D748)=0,LEN(E748)=0)),1,0)</f>
        <v>0</v>
      </c>
      <c r="Y748" s="271"/>
      <c r="Z748" s="271"/>
      <c r="AB748" s="273" t="str">
        <f t="shared" ref="AB748:AB779" si="113">B748&amp;C748</f>
        <v/>
      </c>
    </row>
    <row r="749" spans="1:28" s="272" customFormat="1" ht="20.25">
      <c r="A749" s="214"/>
      <c r="B749" s="215" t="str">
        <f>IF(LEN(A749)=0,"",INDEX('Smelter Look-up'!$A:$A,MATCH($A749,'Smelter Look-up'!$E:$E,0)))</f>
        <v/>
      </c>
      <c r="C749" s="219" t="str">
        <f>IF(LEN(A749)=0,"",INDEX('Smelter Look-up'!$C:$C,MATCH($A749,'Smelter Look-up'!$E:$E,0)))</f>
        <v/>
      </c>
      <c r="D749" s="278"/>
      <c r="E749" s="215" t="s">
        <v>15631</v>
      </c>
      <c r="F749" s="215" t="s">
        <v>15631</v>
      </c>
      <c r="G749" s="215" t="s">
        <v>15631</v>
      </c>
      <c r="H749" s="216" t="str">
        <f ca="1">IF(ISERROR($V749),"",OFFSET('Smelter Look-up'!$G$4,$V749-4,0))</f>
        <v/>
      </c>
      <c r="I749" s="217" t="s">
        <v>15631</v>
      </c>
      <c r="J749" s="217" t="s">
        <v>15631</v>
      </c>
      <c r="K749" s="268"/>
      <c r="L749" s="268"/>
      <c r="M749" s="268"/>
      <c r="N749" s="268"/>
      <c r="O749" s="268"/>
      <c r="P749" s="218"/>
      <c r="Q749" s="269"/>
      <c r="R749" s="215" t="str">
        <f ca="1">IF(ISERROR($V749),"",OFFSET('Smelter Look-up'!$C$4,$V749-4,0)&amp;"")</f>
        <v/>
      </c>
      <c r="S749" s="222" t="str">
        <f t="shared" ca="1" si="111"/>
        <v/>
      </c>
      <c r="T749" s="222" t="str">
        <f ca="1">IF(B749="","",IF(ISERROR(MATCH($J749,SorP!$B$1:$B$6230,0)),"",INDIRECT("'SorP'!$A$"&amp;MATCH($J749,SorP!$B$1:$B$6230,0))))</f>
        <v/>
      </c>
      <c r="U749" s="238"/>
      <c r="V749" s="270" t="e">
        <f>IF(C749="",NA(),MATCH($B749&amp;$C749,'Smelter Look-up'!$J:$J,0))</f>
        <v>#N/A</v>
      </c>
      <c r="W749" s="271"/>
      <c r="X749" s="271">
        <f t="shared" si="112"/>
        <v>0</v>
      </c>
      <c r="Y749" s="271"/>
      <c r="Z749" s="271"/>
      <c r="AB749" s="273" t="str">
        <f t="shared" si="113"/>
        <v/>
      </c>
    </row>
    <row r="750" spans="1:28" s="272" customFormat="1" ht="20.25">
      <c r="A750" s="214"/>
      <c r="B750" s="215" t="str">
        <f>IF(LEN(A750)=0,"",INDEX('Smelter Look-up'!$A:$A,MATCH($A750,'Smelter Look-up'!$E:$E,0)))</f>
        <v/>
      </c>
      <c r="C750" s="219" t="str">
        <f>IF(LEN(A750)=0,"",INDEX('Smelter Look-up'!$C:$C,MATCH($A750,'Smelter Look-up'!$E:$E,0)))</f>
        <v/>
      </c>
      <c r="D750" s="278"/>
      <c r="E750" s="215" t="s">
        <v>15631</v>
      </c>
      <c r="F750" s="215" t="s">
        <v>15631</v>
      </c>
      <c r="G750" s="215" t="s">
        <v>15631</v>
      </c>
      <c r="H750" s="216" t="str">
        <f ca="1">IF(ISERROR($V750),"",OFFSET('Smelter Look-up'!$G$4,$V750-4,0))</f>
        <v/>
      </c>
      <c r="I750" s="217" t="s">
        <v>15631</v>
      </c>
      <c r="J750" s="217" t="s">
        <v>15631</v>
      </c>
      <c r="K750" s="268"/>
      <c r="L750" s="268"/>
      <c r="M750" s="268"/>
      <c r="N750" s="268"/>
      <c r="O750" s="268"/>
      <c r="P750" s="218"/>
      <c r="Q750" s="269"/>
      <c r="R750" s="215" t="str">
        <f ca="1">IF(ISERROR($V750),"",OFFSET('Smelter Look-up'!$C$4,$V750-4,0)&amp;"")</f>
        <v/>
      </c>
      <c r="S750" s="222" t="str">
        <f t="shared" ca="1" si="111"/>
        <v/>
      </c>
      <c r="T750" s="222" t="str">
        <f ca="1">IF(B750="","",IF(ISERROR(MATCH($J750,SorP!$B$1:$B$6230,0)),"",INDIRECT("'SorP'!$A$"&amp;MATCH($J750,SorP!$B$1:$B$6230,0))))</f>
        <v/>
      </c>
      <c r="U750" s="238"/>
      <c r="V750" s="270" t="e">
        <f>IF(C750="",NA(),MATCH($B750&amp;$C750,'Smelter Look-up'!$J:$J,0))</f>
        <v>#N/A</v>
      </c>
      <c r="W750" s="271"/>
      <c r="X750" s="271">
        <f t="shared" si="112"/>
        <v>0</v>
      </c>
      <c r="Y750" s="271"/>
      <c r="Z750" s="271"/>
      <c r="AB750" s="273" t="str">
        <f t="shared" si="113"/>
        <v/>
      </c>
    </row>
    <row r="751" spans="1:28" s="272" customFormat="1" ht="20.25">
      <c r="A751" s="214"/>
      <c r="B751" s="215" t="str">
        <f>IF(LEN(A751)=0,"",INDEX('Smelter Look-up'!$A:$A,MATCH($A751,'Smelter Look-up'!$E:$E,0)))</f>
        <v/>
      </c>
      <c r="C751" s="219" t="str">
        <f>IF(LEN(A751)=0,"",INDEX('Smelter Look-up'!$C:$C,MATCH($A751,'Smelter Look-up'!$E:$E,0)))</f>
        <v/>
      </c>
      <c r="D751" s="278"/>
      <c r="E751" s="215" t="s">
        <v>15631</v>
      </c>
      <c r="F751" s="215" t="s">
        <v>15631</v>
      </c>
      <c r="G751" s="215" t="s">
        <v>15631</v>
      </c>
      <c r="H751" s="216" t="str">
        <f ca="1">IF(ISERROR($V751),"",OFFSET('Smelter Look-up'!$G$4,$V751-4,0))</f>
        <v/>
      </c>
      <c r="I751" s="217" t="s">
        <v>15631</v>
      </c>
      <c r="J751" s="217" t="s">
        <v>15631</v>
      </c>
      <c r="K751" s="268"/>
      <c r="L751" s="268"/>
      <c r="M751" s="268"/>
      <c r="N751" s="268"/>
      <c r="O751" s="268"/>
      <c r="P751" s="218"/>
      <c r="Q751" s="269"/>
      <c r="R751" s="215" t="str">
        <f ca="1">IF(ISERROR($V751),"",OFFSET('Smelter Look-up'!$C$4,$V751-4,0)&amp;"")</f>
        <v/>
      </c>
      <c r="S751" s="222" t="str">
        <f t="shared" ca="1" si="111"/>
        <v/>
      </c>
      <c r="T751" s="222" t="str">
        <f ca="1">IF(B751="","",IF(ISERROR(MATCH($J751,SorP!$B$1:$B$6230,0)),"",INDIRECT("'SorP'!$A$"&amp;MATCH($J751,SorP!$B$1:$B$6230,0))))</f>
        <v/>
      </c>
      <c r="U751" s="238"/>
      <c r="V751" s="270" t="e">
        <f>IF(C751="",NA(),MATCH($B751&amp;$C751,'Smelter Look-up'!$J:$J,0))</f>
        <v>#N/A</v>
      </c>
      <c r="W751" s="271"/>
      <c r="X751" s="271">
        <f t="shared" si="112"/>
        <v>0</v>
      </c>
      <c r="Y751" s="271"/>
      <c r="Z751" s="271"/>
      <c r="AB751" s="273" t="str">
        <f t="shared" si="113"/>
        <v/>
      </c>
    </row>
    <row r="752" spans="1:28" s="272" customFormat="1" ht="20.25">
      <c r="A752" s="214"/>
      <c r="B752" s="215" t="str">
        <f>IF(LEN(A752)=0,"",INDEX('Smelter Look-up'!$A:$A,MATCH($A752,'Smelter Look-up'!$E:$E,0)))</f>
        <v/>
      </c>
      <c r="C752" s="219" t="str">
        <f>IF(LEN(A752)=0,"",INDEX('Smelter Look-up'!$C:$C,MATCH($A752,'Smelter Look-up'!$E:$E,0)))</f>
        <v/>
      </c>
      <c r="D752" s="278"/>
      <c r="E752" s="215" t="s">
        <v>15631</v>
      </c>
      <c r="F752" s="215" t="s">
        <v>15631</v>
      </c>
      <c r="G752" s="215" t="s">
        <v>15631</v>
      </c>
      <c r="H752" s="216" t="str">
        <f ca="1">IF(ISERROR($V752),"",OFFSET('Smelter Look-up'!$G$4,$V752-4,0))</f>
        <v/>
      </c>
      <c r="I752" s="217" t="s">
        <v>15631</v>
      </c>
      <c r="J752" s="217" t="s">
        <v>15631</v>
      </c>
      <c r="K752" s="268"/>
      <c r="L752" s="268"/>
      <c r="M752" s="268"/>
      <c r="N752" s="268"/>
      <c r="O752" s="268"/>
      <c r="P752" s="218"/>
      <c r="Q752" s="269"/>
      <c r="R752" s="215" t="str">
        <f ca="1">IF(ISERROR($V752),"",OFFSET('Smelter Look-up'!$C$4,$V752-4,0)&amp;"")</f>
        <v/>
      </c>
      <c r="S752" s="222" t="str">
        <f t="shared" ca="1" si="111"/>
        <v/>
      </c>
      <c r="T752" s="222" t="str">
        <f ca="1">IF(B752="","",IF(ISERROR(MATCH($J752,SorP!$B$1:$B$6230,0)),"",INDIRECT("'SorP'!$A$"&amp;MATCH($J752,SorP!$B$1:$B$6230,0))))</f>
        <v/>
      </c>
      <c r="U752" s="238"/>
      <c r="V752" s="270" t="e">
        <f>IF(C752="",NA(),MATCH($B752&amp;$C752,'Smelter Look-up'!$J:$J,0))</f>
        <v>#N/A</v>
      </c>
      <c r="W752" s="271"/>
      <c r="X752" s="271">
        <f t="shared" si="112"/>
        <v>0</v>
      </c>
      <c r="Y752" s="271"/>
      <c r="Z752" s="271"/>
      <c r="AB752" s="273" t="str">
        <f t="shared" si="113"/>
        <v/>
      </c>
    </row>
    <row r="753" spans="1:28" s="272" customFormat="1" ht="20.25">
      <c r="A753" s="214"/>
      <c r="B753" s="215" t="str">
        <f>IF(LEN(A753)=0,"",INDEX('Smelter Look-up'!$A:$A,MATCH($A753,'Smelter Look-up'!$E:$E,0)))</f>
        <v/>
      </c>
      <c r="C753" s="219" t="str">
        <f>IF(LEN(A753)=0,"",INDEX('Smelter Look-up'!$C:$C,MATCH($A753,'Smelter Look-up'!$E:$E,0)))</f>
        <v/>
      </c>
      <c r="D753" s="278"/>
      <c r="E753" s="215" t="s">
        <v>15631</v>
      </c>
      <c r="F753" s="215" t="s">
        <v>15631</v>
      </c>
      <c r="G753" s="215" t="s">
        <v>15631</v>
      </c>
      <c r="H753" s="216" t="str">
        <f ca="1">IF(ISERROR($V753),"",OFFSET('Smelter Look-up'!$G$4,$V753-4,0))</f>
        <v/>
      </c>
      <c r="I753" s="217" t="s">
        <v>15631</v>
      </c>
      <c r="J753" s="217" t="s">
        <v>15631</v>
      </c>
      <c r="K753" s="268"/>
      <c r="L753" s="268"/>
      <c r="M753" s="268"/>
      <c r="N753" s="268"/>
      <c r="O753" s="268"/>
      <c r="P753" s="218"/>
      <c r="Q753" s="269"/>
      <c r="R753" s="215" t="str">
        <f ca="1">IF(ISERROR($V753),"",OFFSET('Smelter Look-up'!$C$4,$V753-4,0)&amp;"")</f>
        <v/>
      </c>
      <c r="S753" s="222" t="str">
        <f t="shared" ca="1" si="111"/>
        <v/>
      </c>
      <c r="T753" s="222" t="str">
        <f ca="1">IF(B753="","",IF(ISERROR(MATCH($J753,SorP!$B$1:$B$6230,0)),"",INDIRECT("'SorP'!$A$"&amp;MATCH($J753,SorP!$B$1:$B$6230,0))))</f>
        <v/>
      </c>
      <c r="U753" s="238"/>
      <c r="V753" s="270" t="e">
        <f>IF(C753="",NA(),MATCH($B753&amp;$C753,'Smelter Look-up'!$J:$J,0))</f>
        <v>#N/A</v>
      </c>
      <c r="W753" s="271"/>
      <c r="X753" s="271">
        <f t="shared" si="112"/>
        <v>0</v>
      </c>
      <c r="Y753" s="271"/>
      <c r="Z753" s="271"/>
      <c r="AB753" s="273" t="str">
        <f t="shared" si="113"/>
        <v/>
      </c>
    </row>
    <row r="754" spans="1:28" s="272" customFormat="1" ht="20.25">
      <c r="A754" s="214"/>
      <c r="B754" s="215" t="str">
        <f>IF(LEN(A754)=0,"",INDEX('Smelter Look-up'!$A:$A,MATCH($A754,'Smelter Look-up'!$E:$E,0)))</f>
        <v/>
      </c>
      <c r="C754" s="219" t="str">
        <f>IF(LEN(A754)=0,"",INDEX('Smelter Look-up'!$C:$C,MATCH($A754,'Smelter Look-up'!$E:$E,0)))</f>
        <v/>
      </c>
      <c r="D754" s="278"/>
      <c r="E754" s="215" t="s">
        <v>15631</v>
      </c>
      <c r="F754" s="215" t="s">
        <v>15631</v>
      </c>
      <c r="G754" s="215" t="s">
        <v>15631</v>
      </c>
      <c r="H754" s="216" t="str">
        <f ca="1">IF(ISERROR($V754),"",OFFSET('Smelter Look-up'!$G$4,$V754-4,0))</f>
        <v/>
      </c>
      <c r="I754" s="217" t="s">
        <v>15631</v>
      </c>
      <c r="J754" s="217" t="s">
        <v>15631</v>
      </c>
      <c r="K754" s="268"/>
      <c r="L754" s="268"/>
      <c r="M754" s="268"/>
      <c r="N754" s="268"/>
      <c r="O754" s="268"/>
      <c r="P754" s="218"/>
      <c r="Q754" s="269"/>
      <c r="R754" s="215" t="str">
        <f ca="1">IF(ISERROR($V754),"",OFFSET('Smelter Look-up'!$C$4,$V754-4,0)&amp;"")</f>
        <v/>
      </c>
      <c r="S754" s="222" t="str">
        <f t="shared" ca="1" si="111"/>
        <v/>
      </c>
      <c r="T754" s="222" t="str">
        <f ca="1">IF(B754="","",IF(ISERROR(MATCH($J754,SorP!$B$1:$B$6230,0)),"",INDIRECT("'SorP'!$A$"&amp;MATCH($J754,SorP!$B$1:$B$6230,0))))</f>
        <v/>
      </c>
      <c r="U754" s="238"/>
      <c r="V754" s="270" t="e">
        <f>IF(C754="",NA(),MATCH($B754&amp;$C754,'Smelter Look-up'!$J:$J,0))</f>
        <v>#N/A</v>
      </c>
      <c r="W754" s="271"/>
      <c r="X754" s="271">
        <f t="shared" si="112"/>
        <v>0</v>
      </c>
      <c r="Y754" s="271"/>
      <c r="Z754" s="271"/>
      <c r="AB754" s="273" t="str">
        <f t="shared" si="113"/>
        <v/>
      </c>
    </row>
    <row r="755" spans="1:28" s="272" customFormat="1" ht="20.25">
      <c r="A755" s="214"/>
      <c r="B755" s="215" t="str">
        <f>IF(LEN(A755)=0,"",INDEX('Smelter Look-up'!$A:$A,MATCH($A755,'Smelter Look-up'!$E:$E,0)))</f>
        <v/>
      </c>
      <c r="C755" s="219" t="str">
        <f>IF(LEN(A755)=0,"",INDEX('Smelter Look-up'!$C:$C,MATCH($A755,'Smelter Look-up'!$E:$E,0)))</f>
        <v/>
      </c>
      <c r="D755" s="278"/>
      <c r="E755" s="215" t="s">
        <v>15631</v>
      </c>
      <c r="F755" s="215" t="s">
        <v>15631</v>
      </c>
      <c r="G755" s="215" t="s">
        <v>15631</v>
      </c>
      <c r="H755" s="216" t="str">
        <f ca="1">IF(ISERROR($V755),"",OFFSET('Smelter Look-up'!$G$4,$V755-4,0))</f>
        <v/>
      </c>
      <c r="I755" s="217" t="s">
        <v>15631</v>
      </c>
      <c r="J755" s="217" t="s">
        <v>15631</v>
      </c>
      <c r="K755" s="268"/>
      <c r="L755" s="268"/>
      <c r="M755" s="268"/>
      <c r="N755" s="268"/>
      <c r="O755" s="268"/>
      <c r="P755" s="218"/>
      <c r="Q755" s="269"/>
      <c r="R755" s="215" t="str">
        <f ca="1">IF(ISERROR($V755),"",OFFSET('Smelter Look-up'!$C$4,$V755-4,0)&amp;"")</f>
        <v/>
      </c>
      <c r="S755" s="222" t="str">
        <f t="shared" ca="1" si="111"/>
        <v/>
      </c>
      <c r="T755" s="222" t="str">
        <f ca="1">IF(B755="","",IF(ISERROR(MATCH($J755,SorP!$B$1:$B$6230,0)),"",INDIRECT("'SorP'!$A$"&amp;MATCH($J755,SorP!$B$1:$B$6230,0))))</f>
        <v/>
      </c>
      <c r="U755" s="238"/>
      <c r="V755" s="270" t="e">
        <f>IF(C755="",NA(),MATCH($B755&amp;$C755,'Smelter Look-up'!$J:$J,0))</f>
        <v>#N/A</v>
      </c>
      <c r="W755" s="271"/>
      <c r="X755" s="271">
        <f t="shared" si="112"/>
        <v>0</v>
      </c>
      <c r="Y755" s="271"/>
      <c r="Z755" s="271"/>
      <c r="AB755" s="273" t="str">
        <f t="shared" si="113"/>
        <v/>
      </c>
    </row>
    <row r="756" spans="1:28" s="272" customFormat="1" ht="20.25">
      <c r="A756" s="214"/>
      <c r="B756" s="215" t="str">
        <f>IF(LEN(A756)=0,"",INDEX('Smelter Look-up'!$A:$A,MATCH($A756,'Smelter Look-up'!$E:$E,0)))</f>
        <v/>
      </c>
      <c r="C756" s="219" t="str">
        <f>IF(LEN(A756)=0,"",INDEX('Smelter Look-up'!$C:$C,MATCH($A756,'Smelter Look-up'!$E:$E,0)))</f>
        <v/>
      </c>
      <c r="D756" s="278"/>
      <c r="E756" s="215" t="s">
        <v>15631</v>
      </c>
      <c r="F756" s="215" t="s">
        <v>15631</v>
      </c>
      <c r="G756" s="215" t="s">
        <v>15631</v>
      </c>
      <c r="H756" s="216" t="str">
        <f ca="1">IF(ISERROR($V756),"",OFFSET('Smelter Look-up'!$G$4,$V756-4,0))</f>
        <v/>
      </c>
      <c r="I756" s="217" t="s">
        <v>15631</v>
      </c>
      <c r="J756" s="217" t="s">
        <v>15631</v>
      </c>
      <c r="K756" s="268"/>
      <c r="L756" s="268"/>
      <c r="M756" s="268"/>
      <c r="N756" s="268"/>
      <c r="O756" s="268"/>
      <c r="P756" s="218"/>
      <c r="Q756" s="269"/>
      <c r="R756" s="215" t="str">
        <f ca="1">IF(ISERROR($V756),"",OFFSET('Smelter Look-up'!$C$4,$V756-4,0)&amp;"")</f>
        <v/>
      </c>
      <c r="S756" s="222" t="str">
        <f t="shared" ca="1" si="111"/>
        <v/>
      </c>
      <c r="T756" s="222" t="str">
        <f ca="1">IF(B756="","",IF(ISERROR(MATCH($J756,SorP!$B$1:$B$6230,0)),"",INDIRECT("'SorP'!$A$"&amp;MATCH($J756,SorP!$B$1:$B$6230,0))))</f>
        <v/>
      </c>
      <c r="U756" s="238"/>
      <c r="V756" s="270" t="e">
        <f>IF(C756="",NA(),MATCH($B756&amp;$C756,'Smelter Look-up'!$J:$J,0))</f>
        <v>#N/A</v>
      </c>
      <c r="W756" s="271"/>
      <c r="X756" s="271">
        <f t="shared" si="112"/>
        <v>0</v>
      </c>
      <c r="Y756" s="271"/>
      <c r="Z756" s="271"/>
      <c r="AB756" s="273" t="str">
        <f t="shared" si="113"/>
        <v/>
      </c>
    </row>
    <row r="757" spans="1:28" s="272" customFormat="1" ht="20.25">
      <c r="A757" s="214"/>
      <c r="B757" s="215" t="str">
        <f>IF(LEN(A757)=0,"",INDEX('Smelter Look-up'!$A:$A,MATCH($A757,'Smelter Look-up'!$E:$E,0)))</f>
        <v/>
      </c>
      <c r="C757" s="219" t="str">
        <f>IF(LEN(A757)=0,"",INDEX('Smelter Look-up'!$C:$C,MATCH($A757,'Smelter Look-up'!$E:$E,0)))</f>
        <v/>
      </c>
      <c r="D757" s="278"/>
      <c r="E757" s="215" t="s">
        <v>15631</v>
      </c>
      <c r="F757" s="215" t="s">
        <v>15631</v>
      </c>
      <c r="G757" s="215" t="s">
        <v>15631</v>
      </c>
      <c r="H757" s="216" t="str">
        <f ca="1">IF(ISERROR($V757),"",OFFSET('Smelter Look-up'!$G$4,$V757-4,0))</f>
        <v/>
      </c>
      <c r="I757" s="217" t="s">
        <v>15631</v>
      </c>
      <c r="J757" s="217" t="s">
        <v>15631</v>
      </c>
      <c r="K757" s="268"/>
      <c r="L757" s="268"/>
      <c r="M757" s="268"/>
      <c r="N757" s="268"/>
      <c r="O757" s="268"/>
      <c r="P757" s="218"/>
      <c r="Q757" s="269"/>
      <c r="R757" s="215" t="str">
        <f ca="1">IF(ISERROR($V757),"",OFFSET('Smelter Look-up'!$C$4,$V757-4,0)&amp;"")</f>
        <v/>
      </c>
      <c r="S757" s="222" t="str">
        <f t="shared" ca="1" si="111"/>
        <v/>
      </c>
      <c r="T757" s="222" t="str">
        <f ca="1">IF(B757="","",IF(ISERROR(MATCH($J757,SorP!$B$1:$B$6230,0)),"",INDIRECT("'SorP'!$A$"&amp;MATCH($J757,SorP!$B$1:$B$6230,0))))</f>
        <v/>
      </c>
      <c r="U757" s="238"/>
      <c r="V757" s="270" t="e">
        <f>IF(C757="",NA(),MATCH($B757&amp;$C757,'Smelter Look-up'!$J:$J,0))</f>
        <v>#N/A</v>
      </c>
      <c r="W757" s="271"/>
      <c r="X757" s="271">
        <f t="shared" si="112"/>
        <v>0</v>
      </c>
      <c r="Y757" s="271"/>
      <c r="Z757" s="271"/>
      <c r="AB757" s="273" t="str">
        <f t="shared" si="113"/>
        <v/>
      </c>
    </row>
    <row r="758" spans="1:28" s="272" customFormat="1" ht="20.25">
      <c r="A758" s="214"/>
      <c r="B758" s="215" t="str">
        <f>IF(LEN(A758)=0,"",INDEX('Smelter Look-up'!$A:$A,MATCH($A758,'Smelter Look-up'!$E:$E,0)))</f>
        <v/>
      </c>
      <c r="C758" s="219" t="str">
        <f>IF(LEN(A758)=0,"",INDEX('Smelter Look-up'!$C:$C,MATCH($A758,'Smelter Look-up'!$E:$E,0)))</f>
        <v/>
      </c>
      <c r="D758" s="278"/>
      <c r="E758" s="215" t="s">
        <v>15631</v>
      </c>
      <c r="F758" s="215" t="s">
        <v>15631</v>
      </c>
      <c r="G758" s="215" t="s">
        <v>15631</v>
      </c>
      <c r="H758" s="216" t="str">
        <f ca="1">IF(ISERROR($V758),"",OFFSET('Smelter Look-up'!$G$4,$V758-4,0))</f>
        <v/>
      </c>
      <c r="I758" s="217" t="s">
        <v>15631</v>
      </c>
      <c r="J758" s="217" t="s">
        <v>15631</v>
      </c>
      <c r="K758" s="268"/>
      <c r="L758" s="268"/>
      <c r="M758" s="268"/>
      <c r="N758" s="268"/>
      <c r="O758" s="268"/>
      <c r="P758" s="218"/>
      <c r="Q758" s="269"/>
      <c r="R758" s="215" t="str">
        <f ca="1">IF(ISERROR($V758),"",OFFSET('Smelter Look-up'!$C$4,$V758-4,0)&amp;"")</f>
        <v/>
      </c>
      <c r="S758" s="222" t="str">
        <f t="shared" ca="1" si="111"/>
        <v/>
      </c>
      <c r="T758" s="222" t="str">
        <f ca="1">IF(B758="","",IF(ISERROR(MATCH($J758,SorP!$B$1:$B$6230,0)),"",INDIRECT("'SorP'!$A$"&amp;MATCH($J758,SorP!$B$1:$B$6230,0))))</f>
        <v/>
      </c>
      <c r="U758" s="238"/>
      <c r="V758" s="270" t="e">
        <f>IF(C758="",NA(),MATCH($B758&amp;$C758,'Smelter Look-up'!$J:$J,0))</f>
        <v>#N/A</v>
      </c>
      <c r="W758" s="271"/>
      <c r="X758" s="271">
        <f t="shared" si="112"/>
        <v>0</v>
      </c>
      <c r="Y758" s="271"/>
      <c r="Z758" s="271"/>
      <c r="AB758" s="273" t="str">
        <f t="shared" si="113"/>
        <v/>
      </c>
    </row>
    <row r="759" spans="1:28" s="272" customFormat="1" ht="20.25">
      <c r="A759" s="214"/>
      <c r="B759" s="215" t="str">
        <f>IF(LEN(A759)=0,"",INDEX('Smelter Look-up'!$A:$A,MATCH($A759,'Smelter Look-up'!$E:$E,0)))</f>
        <v/>
      </c>
      <c r="C759" s="219" t="str">
        <f>IF(LEN(A759)=0,"",INDEX('Smelter Look-up'!$C:$C,MATCH($A759,'Smelter Look-up'!$E:$E,0)))</f>
        <v/>
      </c>
      <c r="D759" s="278"/>
      <c r="E759" s="215" t="s">
        <v>15631</v>
      </c>
      <c r="F759" s="215" t="s">
        <v>15631</v>
      </c>
      <c r="G759" s="215" t="s">
        <v>15631</v>
      </c>
      <c r="H759" s="216" t="str">
        <f ca="1">IF(ISERROR($V759),"",OFFSET('Smelter Look-up'!$G$4,$V759-4,0))</f>
        <v/>
      </c>
      <c r="I759" s="217" t="s">
        <v>15631</v>
      </c>
      <c r="J759" s="217" t="s">
        <v>15631</v>
      </c>
      <c r="K759" s="268"/>
      <c r="L759" s="268"/>
      <c r="M759" s="268"/>
      <c r="N759" s="268"/>
      <c r="O759" s="268"/>
      <c r="P759" s="218"/>
      <c r="Q759" s="269"/>
      <c r="R759" s="215" t="str">
        <f ca="1">IF(ISERROR($V759),"",OFFSET('Smelter Look-up'!$C$4,$V759-4,0)&amp;"")</f>
        <v/>
      </c>
      <c r="S759" s="222" t="str">
        <f t="shared" ca="1" si="111"/>
        <v/>
      </c>
      <c r="T759" s="222" t="str">
        <f ca="1">IF(B759="","",IF(ISERROR(MATCH($J759,SorP!$B$1:$B$6230,0)),"",INDIRECT("'SorP'!$A$"&amp;MATCH($J759,SorP!$B$1:$B$6230,0))))</f>
        <v/>
      </c>
      <c r="U759" s="238"/>
      <c r="V759" s="270" t="e">
        <f>IF(C759="",NA(),MATCH($B759&amp;$C759,'Smelter Look-up'!$J:$J,0))</f>
        <v>#N/A</v>
      </c>
      <c r="W759" s="271"/>
      <c r="X759" s="271">
        <f t="shared" si="112"/>
        <v>0</v>
      </c>
      <c r="Y759" s="271"/>
      <c r="Z759" s="271"/>
      <c r="AB759" s="273" t="str">
        <f t="shared" si="113"/>
        <v/>
      </c>
    </row>
    <row r="760" spans="1:28" s="272" customFormat="1" ht="20.25">
      <c r="A760" s="214"/>
      <c r="B760" s="215" t="str">
        <f>IF(LEN(A760)=0,"",INDEX('Smelter Look-up'!$A:$A,MATCH($A760,'Smelter Look-up'!$E:$E,0)))</f>
        <v/>
      </c>
      <c r="C760" s="219" t="str">
        <f>IF(LEN(A760)=0,"",INDEX('Smelter Look-up'!$C:$C,MATCH($A760,'Smelter Look-up'!$E:$E,0)))</f>
        <v/>
      </c>
      <c r="D760" s="278"/>
      <c r="E760" s="215" t="s">
        <v>15631</v>
      </c>
      <c r="F760" s="215" t="s">
        <v>15631</v>
      </c>
      <c r="G760" s="215" t="s">
        <v>15631</v>
      </c>
      <c r="H760" s="216" t="str">
        <f ca="1">IF(ISERROR($V760),"",OFFSET('Smelter Look-up'!$G$4,$V760-4,0))</f>
        <v/>
      </c>
      <c r="I760" s="217" t="s">
        <v>15631</v>
      </c>
      <c r="J760" s="217" t="s">
        <v>15631</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si="112"/>
        <v>0</v>
      </c>
      <c r="Y760" s="271"/>
      <c r="Z760" s="271"/>
      <c r="AB760" s="273" t="str">
        <f t="shared" si="113"/>
        <v/>
      </c>
    </row>
    <row r="761" spans="1:28" s="272" customFormat="1" ht="20.25">
      <c r="A761" s="214"/>
      <c r="B761" s="215" t="str">
        <f>IF(LEN(A761)=0,"",INDEX('Smelter Look-up'!$A:$A,MATCH($A761,'Smelter Look-up'!$E:$E,0)))</f>
        <v/>
      </c>
      <c r="C761" s="219" t="str">
        <f>IF(LEN(A761)=0,"",INDEX('Smelter Look-up'!$C:$C,MATCH($A761,'Smelter Look-up'!$E:$E,0)))</f>
        <v/>
      </c>
      <c r="D761" s="278"/>
      <c r="E761" s="215" t="s">
        <v>15631</v>
      </c>
      <c r="F761" s="215" t="s">
        <v>15631</v>
      </c>
      <c r="G761" s="215" t="s">
        <v>15631</v>
      </c>
      <c r="H761" s="216" t="str">
        <f ca="1">IF(ISERROR($V761),"",OFFSET('Smelter Look-up'!$G$4,$V761-4,0))</f>
        <v/>
      </c>
      <c r="I761" s="217" t="s">
        <v>15631</v>
      </c>
      <c r="J761" s="217" t="s">
        <v>15631</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si="112"/>
        <v>0</v>
      </c>
      <c r="Y761" s="271"/>
      <c r="Z761" s="271"/>
      <c r="AB761" s="273" t="str">
        <f t="shared" si="113"/>
        <v/>
      </c>
    </row>
    <row r="762" spans="1:28" s="272" customFormat="1" ht="20.25">
      <c r="A762" s="214"/>
      <c r="B762" s="215" t="str">
        <f>IF(LEN(A762)=0,"",INDEX('Smelter Look-up'!$A:$A,MATCH($A762,'Smelter Look-up'!$E:$E,0)))</f>
        <v/>
      </c>
      <c r="C762" s="219" t="str">
        <f>IF(LEN(A762)=0,"",INDEX('Smelter Look-up'!$C:$C,MATCH($A762,'Smelter Look-up'!$E:$E,0)))</f>
        <v/>
      </c>
      <c r="D762" s="278"/>
      <c r="E762" s="215" t="s">
        <v>15631</v>
      </c>
      <c r="F762" s="215" t="s">
        <v>15631</v>
      </c>
      <c r="G762" s="215" t="s">
        <v>15631</v>
      </c>
      <c r="H762" s="216" t="str">
        <f ca="1">IF(ISERROR($V762),"",OFFSET('Smelter Look-up'!$G$4,$V762-4,0))</f>
        <v/>
      </c>
      <c r="I762" s="217" t="s">
        <v>15631</v>
      </c>
      <c r="J762" s="217" t="s">
        <v>15631</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si="112"/>
        <v>0</v>
      </c>
      <c r="Y762" s="271"/>
      <c r="Z762" s="271"/>
      <c r="AB762" s="273" t="str">
        <f t="shared" si="113"/>
        <v/>
      </c>
    </row>
    <row r="763" spans="1:28" s="272" customFormat="1" ht="20.25">
      <c r="A763" s="214"/>
      <c r="B763" s="215" t="str">
        <f>IF(LEN(A763)=0,"",INDEX('Smelter Look-up'!$A:$A,MATCH($A763,'Smelter Look-up'!$E:$E,0)))</f>
        <v/>
      </c>
      <c r="C763" s="219" t="str">
        <f>IF(LEN(A763)=0,"",INDEX('Smelter Look-up'!$C:$C,MATCH($A763,'Smelter Look-up'!$E:$E,0)))</f>
        <v/>
      </c>
      <c r="D763" s="278"/>
      <c r="E763" s="215" t="s">
        <v>15631</v>
      </c>
      <c r="F763" s="215" t="s">
        <v>15631</v>
      </c>
      <c r="G763" s="215" t="s">
        <v>15631</v>
      </c>
      <c r="H763" s="216" t="str">
        <f ca="1">IF(ISERROR($V763),"",OFFSET('Smelter Look-up'!$G$4,$V763-4,0))</f>
        <v/>
      </c>
      <c r="I763" s="217" t="s">
        <v>15631</v>
      </c>
      <c r="J763" s="217" t="s">
        <v>15631</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
        <v>15631</v>
      </c>
      <c r="F764" s="215" t="s">
        <v>15631</v>
      </c>
      <c r="G764" s="215" t="s">
        <v>15631</v>
      </c>
      <c r="H764" s="216" t="str">
        <f ca="1">IF(ISERROR($V764),"",OFFSET('Smelter Look-up'!$G$4,$V764-4,0))</f>
        <v/>
      </c>
      <c r="I764" s="217" t="s">
        <v>15631</v>
      </c>
      <c r="J764" s="217" t="s">
        <v>15631</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
        <v>15631</v>
      </c>
      <c r="F765" s="215" t="s">
        <v>15631</v>
      </c>
      <c r="G765" s="215" t="s">
        <v>15631</v>
      </c>
      <c r="H765" s="216" t="str">
        <f ca="1">IF(ISERROR($V765),"",OFFSET('Smelter Look-up'!$G$4,$V765-4,0))</f>
        <v/>
      </c>
      <c r="I765" s="217" t="s">
        <v>15631</v>
      </c>
      <c r="J765" s="217" t="s">
        <v>15631</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
        <v>15631</v>
      </c>
      <c r="F766" s="215" t="s">
        <v>15631</v>
      </c>
      <c r="G766" s="215" t="s">
        <v>15631</v>
      </c>
      <c r="H766" s="216" t="str">
        <f ca="1">IF(ISERROR($V766),"",OFFSET('Smelter Look-up'!$G$4,$V766-4,0))</f>
        <v/>
      </c>
      <c r="I766" s="217" t="s">
        <v>15631</v>
      </c>
      <c r="J766" s="217" t="s">
        <v>15631</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
        <v>15631</v>
      </c>
      <c r="F767" s="215" t="s">
        <v>15631</v>
      </c>
      <c r="G767" s="215" t="s">
        <v>15631</v>
      </c>
      <c r="H767" s="216" t="str">
        <f ca="1">IF(ISERROR($V767),"",OFFSET('Smelter Look-up'!$G$4,$V767-4,0))</f>
        <v/>
      </c>
      <c r="I767" s="217" t="s">
        <v>15631</v>
      </c>
      <c r="J767" s="217" t="s">
        <v>15631</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
        <v>15631</v>
      </c>
      <c r="F768" s="215" t="s">
        <v>15631</v>
      </c>
      <c r="G768" s="215" t="s">
        <v>15631</v>
      </c>
      <c r="H768" s="216" t="str">
        <f ca="1">IF(ISERROR($V768),"",OFFSET('Smelter Look-up'!$G$4,$V768-4,0))</f>
        <v/>
      </c>
      <c r="I768" s="217" t="s">
        <v>15631</v>
      </c>
      <c r="J768" s="217" t="s">
        <v>15631</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
        <v>15631</v>
      </c>
      <c r="F769" s="215" t="s">
        <v>15631</v>
      </c>
      <c r="G769" s="215" t="s">
        <v>15631</v>
      </c>
      <c r="H769" s="216" t="str">
        <f ca="1">IF(ISERROR($V769),"",OFFSET('Smelter Look-up'!$G$4,$V769-4,0))</f>
        <v/>
      </c>
      <c r="I769" s="217" t="s">
        <v>15631</v>
      </c>
      <c r="J769" s="217" t="s">
        <v>15631</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
        <v>15631</v>
      </c>
      <c r="F770" s="215" t="s">
        <v>15631</v>
      </c>
      <c r="G770" s="215" t="s">
        <v>15631</v>
      </c>
      <c r="H770" s="216" t="str">
        <f ca="1">IF(ISERROR($V770),"",OFFSET('Smelter Look-up'!$G$4,$V770-4,0))</f>
        <v/>
      </c>
      <c r="I770" s="217" t="s">
        <v>15631</v>
      </c>
      <c r="J770" s="217" t="s">
        <v>15631</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
        <v>15631</v>
      </c>
      <c r="F771" s="215" t="s">
        <v>15631</v>
      </c>
      <c r="G771" s="215" t="s">
        <v>15631</v>
      </c>
      <c r="H771" s="216" t="str">
        <f ca="1">IF(ISERROR($V771),"",OFFSET('Smelter Look-up'!$G$4,$V771-4,0))</f>
        <v/>
      </c>
      <c r="I771" s="217" t="s">
        <v>15631</v>
      </c>
      <c r="J771" s="217" t="s">
        <v>15631</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
        <v>15631</v>
      </c>
      <c r="F772" s="215" t="s">
        <v>15631</v>
      </c>
      <c r="G772" s="215" t="s">
        <v>15631</v>
      </c>
      <c r="H772" s="216" t="str">
        <f ca="1">IF(ISERROR($V772),"",OFFSET('Smelter Look-up'!$G$4,$V772-4,0))</f>
        <v/>
      </c>
      <c r="I772" s="217" t="s">
        <v>15631</v>
      </c>
      <c r="J772" s="217" t="s">
        <v>15631</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
        <v>15631</v>
      </c>
      <c r="F773" s="215" t="s">
        <v>15631</v>
      </c>
      <c r="G773" s="215" t="s">
        <v>15631</v>
      </c>
      <c r="H773" s="216" t="str">
        <f ca="1">IF(ISERROR($V773),"",OFFSET('Smelter Look-up'!$G$4,$V773-4,0))</f>
        <v/>
      </c>
      <c r="I773" s="217" t="s">
        <v>15631</v>
      </c>
      <c r="J773" s="217" t="s">
        <v>15631</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
        <v>15631</v>
      </c>
      <c r="F774" s="215" t="s">
        <v>15631</v>
      </c>
      <c r="G774" s="215" t="s">
        <v>15631</v>
      </c>
      <c r="H774" s="216" t="str">
        <f ca="1">IF(ISERROR($V774),"",OFFSET('Smelter Look-up'!$G$4,$V774-4,0))</f>
        <v/>
      </c>
      <c r="I774" s="217" t="s">
        <v>15631</v>
      </c>
      <c r="J774" s="217" t="s">
        <v>15631</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
        <v>15631</v>
      </c>
      <c r="F775" s="215" t="s">
        <v>15631</v>
      </c>
      <c r="G775" s="215" t="s">
        <v>15631</v>
      </c>
      <c r="H775" s="216" t="str">
        <f ca="1">IF(ISERROR($V775),"",OFFSET('Smelter Look-up'!$G$4,$V775-4,0))</f>
        <v/>
      </c>
      <c r="I775" s="217" t="s">
        <v>15631</v>
      </c>
      <c r="J775" s="217" t="s">
        <v>15631</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
        <v>15631</v>
      </c>
      <c r="F776" s="215" t="s">
        <v>15631</v>
      </c>
      <c r="G776" s="215" t="s">
        <v>15631</v>
      </c>
      <c r="H776" s="216" t="str">
        <f ca="1">IF(ISERROR($V776),"",OFFSET('Smelter Look-up'!$G$4,$V776-4,0))</f>
        <v/>
      </c>
      <c r="I776" s="217" t="s">
        <v>15631</v>
      </c>
      <c r="J776" s="217" t="s">
        <v>15631</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
        <v>15631</v>
      </c>
      <c r="F777" s="215" t="s">
        <v>15631</v>
      </c>
      <c r="G777" s="215" t="s">
        <v>15631</v>
      </c>
      <c r="H777" s="216" t="str">
        <f ca="1">IF(ISERROR($V777),"",OFFSET('Smelter Look-up'!$G$4,$V777-4,0))</f>
        <v/>
      </c>
      <c r="I777" s="217" t="s">
        <v>15631</v>
      </c>
      <c r="J777" s="217" t="s">
        <v>15631</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
        <v>15631</v>
      </c>
      <c r="F778" s="215" t="s">
        <v>15631</v>
      </c>
      <c r="G778" s="215" t="s">
        <v>15631</v>
      </c>
      <c r="H778" s="216" t="str">
        <f ca="1">IF(ISERROR($V778),"",OFFSET('Smelter Look-up'!$G$4,$V778-4,0))</f>
        <v/>
      </c>
      <c r="I778" s="217" t="s">
        <v>15631</v>
      </c>
      <c r="J778" s="217" t="s">
        <v>15631</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
        <v>15631</v>
      </c>
      <c r="F779" s="215" t="s">
        <v>15631</v>
      </c>
      <c r="G779" s="215" t="s">
        <v>15631</v>
      </c>
      <c r="H779" s="216" t="str">
        <f ca="1">IF(ISERROR($V779),"",OFFSET('Smelter Look-up'!$G$4,$V779-4,0))</f>
        <v/>
      </c>
      <c r="I779" s="217" t="s">
        <v>15631</v>
      </c>
      <c r="J779" s="217" t="s">
        <v>15631</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
        <v>15631</v>
      </c>
      <c r="F780" s="215" t="s">
        <v>15631</v>
      </c>
      <c r="G780" s="215" t="s">
        <v>15631</v>
      </c>
      <c r="H780" s="216" t="str">
        <f ca="1">IF(ISERROR($V780),"",OFFSET('Smelter Look-up'!$G$4,$V780-4,0))</f>
        <v/>
      </c>
      <c r="I780" s="217" t="s">
        <v>15631</v>
      </c>
      <c r="J780" s="217" t="s">
        <v>15631</v>
      </c>
      <c r="K780" s="268"/>
      <c r="L780" s="268"/>
      <c r="M780" s="268"/>
      <c r="N780" s="268"/>
      <c r="O780" s="268"/>
      <c r="P780" s="218"/>
      <c r="Q780" s="269"/>
      <c r="R780" s="215" t="str">
        <f ca="1">IF(ISERROR($V780),"",OFFSET('Smelter Look-up'!$C$4,$V780-4,0)&amp;"")</f>
        <v/>
      </c>
      <c r="S780" s="222" t="str">
        <f t="shared" ref="S780:S810" ca="1" si="114">IF(B780="","",IF(ISERROR(MATCH($E780,CL,0)),"Unknown",INDIRECT("'C'!$A$"&amp;MATCH($E780,CL,0)+1)))</f>
        <v/>
      </c>
      <c r="T780" s="222" t="str">
        <f ca="1">IF(B780="","",IF(ISERROR(MATCH($J780,SorP!$B$1:$B$6230,0)),"",INDIRECT("'SorP'!$A$"&amp;MATCH($J780,SorP!$B$1:$B$6230,0))))</f>
        <v/>
      </c>
      <c r="U780" s="238"/>
      <c r="V780" s="270" t="e">
        <f>IF(C780="",NA(),MATCH($B780&amp;$C780,'Smelter Look-up'!$J:$J,0))</f>
        <v>#N/A</v>
      </c>
      <c r="W780" s="271"/>
      <c r="X780" s="271">
        <f t="shared" ref="X780:X810" si="115">IF(AND(C780="Smelter not listed",OR(LEN(D780)=0,LEN(E780)=0)),1,0)</f>
        <v>0</v>
      </c>
      <c r="Y780" s="271"/>
      <c r="Z780" s="271"/>
      <c r="AB780" s="273" t="str">
        <f t="shared" ref="AB780:AB810" si="116">B780&amp;C780</f>
        <v/>
      </c>
    </row>
    <row r="781" spans="1:28" s="272" customFormat="1" ht="20.25">
      <c r="A781" s="214"/>
      <c r="B781" s="215" t="str">
        <f>IF(LEN(A781)=0,"",INDEX('Smelter Look-up'!$A:$A,MATCH($A781,'Smelter Look-up'!$E:$E,0)))</f>
        <v/>
      </c>
      <c r="C781" s="219" t="str">
        <f>IF(LEN(A781)=0,"",INDEX('Smelter Look-up'!$C:$C,MATCH($A781,'Smelter Look-up'!$E:$E,0)))</f>
        <v/>
      </c>
      <c r="D781" s="278"/>
      <c r="E781" s="215" t="s">
        <v>15631</v>
      </c>
      <c r="F781" s="215" t="s">
        <v>15631</v>
      </c>
      <c r="G781" s="215" t="s">
        <v>15631</v>
      </c>
      <c r="H781" s="216" t="str">
        <f ca="1">IF(ISERROR($V781),"",OFFSET('Smelter Look-up'!$G$4,$V781-4,0))</f>
        <v/>
      </c>
      <c r="I781" s="217" t="s">
        <v>15631</v>
      </c>
      <c r="J781" s="217" t="s">
        <v>15631</v>
      </c>
      <c r="K781" s="268"/>
      <c r="L781" s="268"/>
      <c r="M781" s="268"/>
      <c r="N781" s="268"/>
      <c r="O781" s="268"/>
      <c r="P781" s="218"/>
      <c r="Q781" s="269"/>
      <c r="R781" s="215" t="str">
        <f ca="1">IF(ISERROR($V781),"",OFFSET('Smelter Look-up'!$C$4,$V781-4,0)&amp;"")</f>
        <v/>
      </c>
      <c r="S781" s="222" t="str">
        <f t="shared" ca="1" si="114"/>
        <v/>
      </c>
      <c r="T781" s="222" t="str">
        <f ca="1">IF(B781="","",IF(ISERROR(MATCH($J781,SorP!$B$1:$B$6230,0)),"",INDIRECT("'SorP'!$A$"&amp;MATCH($J781,SorP!$B$1:$B$6230,0))))</f>
        <v/>
      </c>
      <c r="U781" s="238"/>
      <c r="V781" s="270" t="e">
        <f>IF(C781="",NA(),MATCH($B781&amp;$C781,'Smelter Look-up'!$J:$J,0))</f>
        <v>#N/A</v>
      </c>
      <c r="W781" s="271"/>
      <c r="X781" s="271">
        <f t="shared" si="115"/>
        <v>0</v>
      </c>
      <c r="Y781" s="271"/>
      <c r="Z781" s="271"/>
      <c r="AB781" s="273" t="str">
        <f t="shared" si="116"/>
        <v/>
      </c>
    </row>
    <row r="782" spans="1:28" s="272" customFormat="1" ht="20.25">
      <c r="A782" s="214"/>
      <c r="B782" s="215" t="str">
        <f>IF(LEN(A782)=0,"",INDEX('Smelter Look-up'!$A:$A,MATCH($A782,'Smelter Look-up'!$E:$E,0)))</f>
        <v/>
      </c>
      <c r="C782" s="219" t="str">
        <f>IF(LEN(A782)=0,"",INDEX('Smelter Look-up'!$C:$C,MATCH($A782,'Smelter Look-up'!$E:$E,0)))</f>
        <v/>
      </c>
      <c r="D782" s="278"/>
      <c r="E782" s="215" t="s">
        <v>15631</v>
      </c>
      <c r="F782" s="215" t="s">
        <v>15631</v>
      </c>
      <c r="G782" s="215" t="s">
        <v>15631</v>
      </c>
      <c r="H782" s="216" t="str">
        <f ca="1">IF(ISERROR($V782),"",OFFSET('Smelter Look-up'!$G$4,$V782-4,0))</f>
        <v/>
      </c>
      <c r="I782" s="217" t="s">
        <v>15631</v>
      </c>
      <c r="J782" s="217" t="s">
        <v>15631</v>
      </c>
      <c r="K782" s="268"/>
      <c r="L782" s="268"/>
      <c r="M782" s="268"/>
      <c r="N782" s="268"/>
      <c r="O782" s="268"/>
      <c r="P782" s="218"/>
      <c r="Q782" s="269"/>
      <c r="R782" s="215" t="str">
        <f ca="1">IF(ISERROR($V782),"",OFFSET('Smelter Look-up'!$C$4,$V782-4,0)&amp;"")</f>
        <v/>
      </c>
      <c r="S782" s="222" t="str">
        <f t="shared" ca="1" si="114"/>
        <v/>
      </c>
      <c r="T782" s="222" t="str">
        <f ca="1">IF(B782="","",IF(ISERROR(MATCH($J782,SorP!$B$1:$B$6230,0)),"",INDIRECT("'SorP'!$A$"&amp;MATCH($J782,SorP!$B$1:$B$6230,0))))</f>
        <v/>
      </c>
      <c r="U782" s="238"/>
      <c r="V782" s="270" t="e">
        <f>IF(C782="",NA(),MATCH($B782&amp;$C782,'Smelter Look-up'!$J:$J,0))</f>
        <v>#N/A</v>
      </c>
      <c r="W782" s="271"/>
      <c r="X782" s="271">
        <f t="shared" si="115"/>
        <v>0</v>
      </c>
      <c r="Y782" s="271"/>
      <c r="Z782" s="271"/>
      <c r="AB782" s="273" t="str">
        <f t="shared" si="116"/>
        <v/>
      </c>
    </row>
    <row r="783" spans="1:28" s="272" customFormat="1" ht="20.25">
      <c r="A783" s="214"/>
      <c r="B783" s="215" t="str">
        <f>IF(LEN(A783)=0,"",INDEX('Smelter Look-up'!$A:$A,MATCH($A783,'Smelter Look-up'!$E:$E,0)))</f>
        <v/>
      </c>
      <c r="C783" s="219" t="str">
        <f>IF(LEN(A783)=0,"",INDEX('Smelter Look-up'!$C:$C,MATCH($A783,'Smelter Look-up'!$E:$E,0)))</f>
        <v/>
      </c>
      <c r="D783" s="278"/>
      <c r="E783" s="215" t="s">
        <v>15631</v>
      </c>
      <c r="F783" s="215" t="s">
        <v>15631</v>
      </c>
      <c r="G783" s="215" t="s">
        <v>15631</v>
      </c>
      <c r="H783" s="216" t="str">
        <f ca="1">IF(ISERROR($V783),"",OFFSET('Smelter Look-up'!$G$4,$V783-4,0))</f>
        <v/>
      </c>
      <c r="I783" s="217" t="s">
        <v>15631</v>
      </c>
      <c r="J783" s="217" t="s">
        <v>15631</v>
      </c>
      <c r="K783" s="268"/>
      <c r="L783" s="268"/>
      <c r="M783" s="268"/>
      <c r="N783" s="268"/>
      <c r="O783" s="268"/>
      <c r="P783" s="218"/>
      <c r="Q783" s="269"/>
      <c r="R783" s="215" t="str">
        <f ca="1">IF(ISERROR($V783),"",OFFSET('Smelter Look-up'!$C$4,$V783-4,0)&amp;"")</f>
        <v/>
      </c>
      <c r="S783" s="222" t="str">
        <f t="shared" ca="1" si="114"/>
        <v/>
      </c>
      <c r="T783" s="222" t="str">
        <f ca="1">IF(B783="","",IF(ISERROR(MATCH($J783,SorP!$B$1:$B$6230,0)),"",INDIRECT("'SorP'!$A$"&amp;MATCH($J783,SorP!$B$1:$B$6230,0))))</f>
        <v/>
      </c>
      <c r="U783" s="238"/>
      <c r="V783" s="270" t="e">
        <f>IF(C783="",NA(),MATCH($B783&amp;$C783,'Smelter Look-up'!$J:$J,0))</f>
        <v>#N/A</v>
      </c>
      <c r="W783" s="271"/>
      <c r="X783" s="271">
        <f t="shared" si="115"/>
        <v>0</v>
      </c>
      <c r="Y783" s="271"/>
      <c r="Z783" s="271"/>
      <c r="AB783" s="273" t="str">
        <f t="shared" si="116"/>
        <v/>
      </c>
    </row>
    <row r="784" spans="1:28" s="272" customFormat="1" ht="20.25">
      <c r="A784" s="214"/>
      <c r="B784" s="215" t="str">
        <f>IF(LEN(A784)=0,"",INDEX('Smelter Look-up'!$A:$A,MATCH($A784,'Smelter Look-up'!$E:$E,0)))</f>
        <v/>
      </c>
      <c r="C784" s="219" t="str">
        <f>IF(LEN(A784)=0,"",INDEX('Smelter Look-up'!$C:$C,MATCH($A784,'Smelter Look-up'!$E:$E,0)))</f>
        <v/>
      </c>
      <c r="D784" s="278"/>
      <c r="E784" s="215" t="s">
        <v>15631</v>
      </c>
      <c r="F784" s="215" t="s">
        <v>15631</v>
      </c>
      <c r="G784" s="215" t="s">
        <v>15631</v>
      </c>
      <c r="H784" s="216" t="str">
        <f ca="1">IF(ISERROR($V784),"",OFFSET('Smelter Look-up'!$G$4,$V784-4,0))</f>
        <v/>
      </c>
      <c r="I784" s="217" t="s">
        <v>15631</v>
      </c>
      <c r="J784" s="217" t="s">
        <v>15631</v>
      </c>
      <c r="K784" s="268"/>
      <c r="L784" s="268"/>
      <c r="M784" s="268"/>
      <c r="N784" s="268"/>
      <c r="O784" s="268"/>
      <c r="P784" s="218"/>
      <c r="Q784" s="269"/>
      <c r="R784" s="215" t="str">
        <f ca="1">IF(ISERROR($V784),"",OFFSET('Smelter Look-up'!$C$4,$V784-4,0)&amp;"")</f>
        <v/>
      </c>
      <c r="S784" s="222" t="str">
        <f t="shared" ca="1" si="114"/>
        <v/>
      </c>
      <c r="T784" s="222" t="str">
        <f ca="1">IF(B784="","",IF(ISERROR(MATCH($J784,SorP!$B$1:$B$6230,0)),"",INDIRECT("'SorP'!$A$"&amp;MATCH($J784,SorP!$B$1:$B$6230,0))))</f>
        <v/>
      </c>
      <c r="U784" s="238"/>
      <c r="V784" s="270" t="e">
        <f>IF(C784="",NA(),MATCH($B784&amp;$C784,'Smelter Look-up'!$J:$J,0))</f>
        <v>#N/A</v>
      </c>
      <c r="W784" s="271"/>
      <c r="X784" s="271">
        <f t="shared" si="115"/>
        <v>0</v>
      </c>
      <c r="Y784" s="271"/>
      <c r="Z784" s="271"/>
      <c r="AB784" s="273" t="str">
        <f t="shared" si="116"/>
        <v/>
      </c>
    </row>
    <row r="785" spans="1:28" s="272" customFormat="1" ht="20.25">
      <c r="A785" s="214"/>
      <c r="B785" s="215" t="str">
        <f>IF(LEN(A785)=0,"",INDEX('Smelter Look-up'!$A:$A,MATCH($A785,'Smelter Look-up'!$E:$E,0)))</f>
        <v/>
      </c>
      <c r="C785" s="219" t="str">
        <f>IF(LEN(A785)=0,"",INDEX('Smelter Look-up'!$C:$C,MATCH($A785,'Smelter Look-up'!$E:$E,0)))</f>
        <v/>
      </c>
      <c r="D785" s="278"/>
      <c r="E785" s="215" t="s">
        <v>15631</v>
      </c>
      <c r="F785" s="215" t="s">
        <v>15631</v>
      </c>
      <c r="G785" s="215" t="s">
        <v>15631</v>
      </c>
      <c r="H785" s="216" t="str">
        <f ca="1">IF(ISERROR($V785),"",OFFSET('Smelter Look-up'!$G$4,$V785-4,0))</f>
        <v/>
      </c>
      <c r="I785" s="217" t="s">
        <v>15631</v>
      </c>
      <c r="J785" s="217" t="s">
        <v>15631</v>
      </c>
      <c r="K785" s="268"/>
      <c r="L785" s="268"/>
      <c r="M785" s="268"/>
      <c r="N785" s="268"/>
      <c r="O785" s="268"/>
      <c r="P785" s="218"/>
      <c r="Q785" s="269"/>
      <c r="R785" s="215" t="str">
        <f ca="1">IF(ISERROR($V785),"",OFFSET('Smelter Look-up'!$C$4,$V785-4,0)&amp;"")</f>
        <v/>
      </c>
      <c r="S785" s="222" t="str">
        <f t="shared" ca="1" si="114"/>
        <v/>
      </c>
      <c r="T785" s="222" t="str">
        <f ca="1">IF(B785="","",IF(ISERROR(MATCH($J785,SorP!$B$1:$B$6230,0)),"",INDIRECT("'SorP'!$A$"&amp;MATCH($J785,SorP!$B$1:$B$6230,0))))</f>
        <v/>
      </c>
      <c r="U785" s="238"/>
      <c r="V785" s="270" t="e">
        <f>IF(C785="",NA(),MATCH($B785&amp;$C785,'Smelter Look-up'!$J:$J,0))</f>
        <v>#N/A</v>
      </c>
      <c r="W785" s="271"/>
      <c r="X785" s="271">
        <f t="shared" si="115"/>
        <v>0</v>
      </c>
      <c r="Y785" s="271"/>
      <c r="Z785" s="271"/>
      <c r="AB785" s="273" t="str">
        <f t="shared" si="116"/>
        <v/>
      </c>
    </row>
    <row r="786" spans="1:28" s="272" customFormat="1" ht="20.25">
      <c r="A786" s="214"/>
      <c r="B786" s="215" t="str">
        <f>IF(LEN(A786)=0,"",INDEX('Smelter Look-up'!$A:$A,MATCH($A786,'Smelter Look-up'!$E:$E,0)))</f>
        <v/>
      </c>
      <c r="C786" s="219" t="str">
        <f>IF(LEN(A786)=0,"",INDEX('Smelter Look-up'!$C:$C,MATCH($A786,'Smelter Look-up'!$E:$E,0)))</f>
        <v/>
      </c>
      <c r="D786" s="278"/>
      <c r="E786" s="215" t="s">
        <v>15631</v>
      </c>
      <c r="F786" s="215" t="s">
        <v>15631</v>
      </c>
      <c r="G786" s="215" t="s">
        <v>15631</v>
      </c>
      <c r="H786" s="216" t="str">
        <f ca="1">IF(ISERROR($V786),"",OFFSET('Smelter Look-up'!$G$4,$V786-4,0))</f>
        <v/>
      </c>
      <c r="I786" s="217" t="s">
        <v>15631</v>
      </c>
      <c r="J786" s="217" t="s">
        <v>15631</v>
      </c>
      <c r="K786" s="268"/>
      <c r="L786" s="268"/>
      <c r="M786" s="268"/>
      <c r="N786" s="268"/>
      <c r="O786" s="268"/>
      <c r="P786" s="218"/>
      <c r="Q786" s="269"/>
      <c r="R786" s="215" t="str">
        <f ca="1">IF(ISERROR($V786),"",OFFSET('Smelter Look-up'!$C$4,$V786-4,0)&amp;"")</f>
        <v/>
      </c>
      <c r="S786" s="222" t="str">
        <f t="shared" ca="1" si="114"/>
        <v/>
      </c>
      <c r="T786" s="222" t="str">
        <f ca="1">IF(B786="","",IF(ISERROR(MATCH($J786,SorP!$B$1:$B$6230,0)),"",INDIRECT("'SorP'!$A$"&amp;MATCH($J786,SorP!$B$1:$B$6230,0))))</f>
        <v/>
      </c>
      <c r="U786" s="238"/>
      <c r="V786" s="270" t="e">
        <f>IF(C786="",NA(),MATCH($B786&amp;$C786,'Smelter Look-up'!$J:$J,0))</f>
        <v>#N/A</v>
      </c>
      <c r="W786" s="271"/>
      <c r="X786" s="271">
        <f t="shared" si="115"/>
        <v>0</v>
      </c>
      <c r="Y786" s="271"/>
      <c r="Z786" s="271"/>
      <c r="AB786" s="273" t="str">
        <f t="shared" si="116"/>
        <v/>
      </c>
    </row>
    <row r="787" spans="1:28" s="272" customFormat="1" ht="20.25">
      <c r="A787" s="214"/>
      <c r="B787" s="215" t="str">
        <f>IF(LEN(A787)=0,"",INDEX('Smelter Look-up'!$A:$A,MATCH($A787,'Smelter Look-up'!$E:$E,0)))</f>
        <v/>
      </c>
      <c r="C787" s="219" t="str">
        <f>IF(LEN(A787)=0,"",INDEX('Smelter Look-up'!$C:$C,MATCH($A787,'Smelter Look-up'!$E:$E,0)))</f>
        <v/>
      </c>
      <c r="D787" s="278"/>
      <c r="E787" s="215" t="s">
        <v>15631</v>
      </c>
      <c r="F787" s="215" t="s">
        <v>15631</v>
      </c>
      <c r="G787" s="215" t="s">
        <v>15631</v>
      </c>
      <c r="H787" s="216" t="str">
        <f ca="1">IF(ISERROR($V787),"",OFFSET('Smelter Look-up'!$G$4,$V787-4,0))</f>
        <v/>
      </c>
      <c r="I787" s="217" t="s">
        <v>15631</v>
      </c>
      <c r="J787" s="217" t="s">
        <v>15631</v>
      </c>
      <c r="K787" s="268"/>
      <c r="L787" s="268"/>
      <c r="M787" s="268"/>
      <c r="N787" s="268"/>
      <c r="O787" s="268"/>
      <c r="P787" s="218"/>
      <c r="Q787" s="269"/>
      <c r="R787" s="215" t="str">
        <f ca="1">IF(ISERROR($V787),"",OFFSET('Smelter Look-up'!$C$4,$V787-4,0)&amp;"")</f>
        <v/>
      </c>
      <c r="S787" s="222" t="str">
        <f t="shared" ca="1" si="114"/>
        <v/>
      </c>
      <c r="T787" s="222" t="str">
        <f ca="1">IF(B787="","",IF(ISERROR(MATCH($J787,SorP!$B$1:$B$6230,0)),"",INDIRECT("'SorP'!$A$"&amp;MATCH($J787,SorP!$B$1:$B$6230,0))))</f>
        <v/>
      </c>
      <c r="U787" s="238"/>
      <c r="V787" s="270" t="e">
        <f>IF(C787="",NA(),MATCH($B787&amp;$C787,'Smelter Look-up'!$J:$J,0))</f>
        <v>#N/A</v>
      </c>
      <c r="W787" s="271"/>
      <c r="X787" s="271">
        <f t="shared" si="115"/>
        <v>0</v>
      </c>
      <c r="Y787" s="271"/>
      <c r="Z787" s="271"/>
      <c r="AB787" s="273" t="str">
        <f t="shared" si="116"/>
        <v/>
      </c>
    </row>
    <row r="788" spans="1:28" s="272" customFormat="1" ht="20.25">
      <c r="A788" s="214"/>
      <c r="B788" s="215" t="str">
        <f>IF(LEN(A788)=0,"",INDEX('Smelter Look-up'!$A:$A,MATCH($A788,'Smelter Look-up'!$E:$E,0)))</f>
        <v/>
      </c>
      <c r="C788" s="219" t="str">
        <f>IF(LEN(A788)=0,"",INDEX('Smelter Look-up'!$C:$C,MATCH($A788,'Smelter Look-up'!$E:$E,0)))</f>
        <v/>
      </c>
      <c r="D788" s="278"/>
      <c r="E788" s="215" t="s">
        <v>15631</v>
      </c>
      <c r="F788" s="215" t="s">
        <v>15631</v>
      </c>
      <c r="G788" s="215" t="s">
        <v>15631</v>
      </c>
      <c r="H788" s="216" t="str">
        <f ca="1">IF(ISERROR($V788),"",OFFSET('Smelter Look-up'!$G$4,$V788-4,0))</f>
        <v/>
      </c>
      <c r="I788" s="217" t="s">
        <v>15631</v>
      </c>
      <c r="J788" s="217" t="s">
        <v>15631</v>
      </c>
      <c r="K788" s="268"/>
      <c r="L788" s="268"/>
      <c r="M788" s="268"/>
      <c r="N788" s="268"/>
      <c r="O788" s="268"/>
      <c r="P788" s="218"/>
      <c r="Q788" s="269"/>
      <c r="R788" s="215" t="str">
        <f ca="1">IF(ISERROR($V788),"",OFFSET('Smelter Look-up'!$C$4,$V788-4,0)&amp;"")</f>
        <v/>
      </c>
      <c r="S788" s="222" t="str">
        <f t="shared" ca="1" si="114"/>
        <v/>
      </c>
      <c r="T788" s="222" t="str">
        <f ca="1">IF(B788="","",IF(ISERROR(MATCH($J788,SorP!$B$1:$B$6230,0)),"",INDIRECT("'SorP'!$A$"&amp;MATCH($J788,SorP!$B$1:$B$6230,0))))</f>
        <v/>
      </c>
      <c r="U788" s="238"/>
      <c r="V788" s="270" t="e">
        <f>IF(C788="",NA(),MATCH($B788&amp;$C788,'Smelter Look-up'!$J:$J,0))</f>
        <v>#N/A</v>
      </c>
      <c r="W788" s="271"/>
      <c r="X788" s="271">
        <f t="shared" si="115"/>
        <v>0</v>
      </c>
      <c r="Y788" s="271"/>
      <c r="Z788" s="271"/>
      <c r="AB788" s="273" t="str">
        <f t="shared" si="116"/>
        <v/>
      </c>
    </row>
    <row r="789" spans="1:28" s="272" customFormat="1" ht="20.25">
      <c r="A789" s="214"/>
      <c r="B789" s="215" t="str">
        <f>IF(LEN(A789)=0,"",INDEX('Smelter Look-up'!$A:$A,MATCH($A789,'Smelter Look-up'!$E:$E,0)))</f>
        <v/>
      </c>
      <c r="C789" s="219" t="str">
        <f>IF(LEN(A789)=0,"",INDEX('Smelter Look-up'!$C:$C,MATCH($A789,'Smelter Look-up'!$E:$E,0)))</f>
        <v/>
      </c>
      <c r="D789" s="278"/>
      <c r="E789" s="215" t="s">
        <v>15631</v>
      </c>
      <c r="F789" s="215" t="s">
        <v>15631</v>
      </c>
      <c r="G789" s="215" t="s">
        <v>15631</v>
      </c>
      <c r="H789" s="216" t="str">
        <f ca="1">IF(ISERROR($V789),"",OFFSET('Smelter Look-up'!$G$4,$V789-4,0))</f>
        <v/>
      </c>
      <c r="I789" s="217" t="s">
        <v>15631</v>
      </c>
      <c r="J789" s="217" t="s">
        <v>15631</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si="115"/>
        <v>0</v>
      </c>
      <c r="Y789" s="271"/>
      <c r="Z789" s="271"/>
      <c r="AB789" s="273" t="str">
        <f t="shared" si="116"/>
        <v/>
      </c>
    </row>
    <row r="790" spans="1:28" s="272" customFormat="1" ht="20.25">
      <c r="A790" s="214"/>
      <c r="B790" s="215" t="str">
        <f>IF(LEN(A790)=0,"",INDEX('Smelter Look-up'!$A:$A,MATCH($A790,'Smelter Look-up'!$E:$E,0)))</f>
        <v/>
      </c>
      <c r="C790" s="219" t="str">
        <f>IF(LEN(A790)=0,"",INDEX('Smelter Look-up'!$C:$C,MATCH($A790,'Smelter Look-up'!$E:$E,0)))</f>
        <v/>
      </c>
      <c r="D790" s="278"/>
      <c r="E790" s="215" t="s">
        <v>15631</v>
      </c>
      <c r="F790" s="215" t="s">
        <v>15631</v>
      </c>
      <c r="G790" s="215" t="s">
        <v>15631</v>
      </c>
      <c r="H790" s="216" t="str">
        <f ca="1">IF(ISERROR($V790),"",OFFSET('Smelter Look-up'!$G$4,$V790-4,0))</f>
        <v/>
      </c>
      <c r="I790" s="217" t="s">
        <v>15631</v>
      </c>
      <c r="J790" s="217" t="s">
        <v>15631</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si="115"/>
        <v>0</v>
      </c>
      <c r="Y790" s="271"/>
      <c r="Z790" s="271"/>
      <c r="AB790" s="273" t="str">
        <f t="shared" si="116"/>
        <v/>
      </c>
    </row>
    <row r="791" spans="1:28" s="272" customFormat="1" ht="20.25">
      <c r="A791" s="214"/>
      <c r="B791" s="215" t="str">
        <f>IF(LEN(A791)=0,"",INDEX('Smelter Look-up'!$A:$A,MATCH($A791,'Smelter Look-up'!$E:$E,0)))</f>
        <v/>
      </c>
      <c r="C791" s="219" t="str">
        <f>IF(LEN(A791)=0,"",INDEX('Smelter Look-up'!$C:$C,MATCH($A791,'Smelter Look-up'!$E:$E,0)))</f>
        <v/>
      </c>
      <c r="D791" s="278"/>
      <c r="E791" s="215" t="s">
        <v>15631</v>
      </c>
      <c r="F791" s="215" t="s">
        <v>15631</v>
      </c>
      <c r="G791" s="215" t="s">
        <v>15631</v>
      </c>
      <c r="H791" s="216" t="str">
        <f ca="1">IF(ISERROR($V791),"",OFFSET('Smelter Look-up'!$G$4,$V791-4,0))</f>
        <v/>
      </c>
      <c r="I791" s="217" t="s">
        <v>15631</v>
      </c>
      <c r="J791" s="217" t="s">
        <v>15631</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si="115"/>
        <v>0</v>
      </c>
      <c r="Y791" s="271"/>
      <c r="Z791" s="271"/>
      <c r="AB791" s="273" t="str">
        <f t="shared" si="116"/>
        <v/>
      </c>
    </row>
    <row r="792" spans="1:28" s="272" customFormat="1" ht="20.25">
      <c r="A792" s="214"/>
      <c r="B792" s="215" t="str">
        <f>IF(LEN(A792)=0,"",INDEX('Smelter Look-up'!$A:$A,MATCH($A792,'Smelter Look-up'!$E:$E,0)))</f>
        <v/>
      </c>
      <c r="C792" s="219" t="str">
        <f>IF(LEN(A792)=0,"",INDEX('Smelter Look-up'!$C:$C,MATCH($A792,'Smelter Look-up'!$E:$E,0)))</f>
        <v/>
      </c>
      <c r="D792" s="278"/>
      <c r="E792" s="215" t="s">
        <v>15631</v>
      </c>
      <c r="F792" s="215" t="s">
        <v>15631</v>
      </c>
      <c r="G792" s="215" t="s">
        <v>15631</v>
      </c>
      <c r="H792" s="216" t="str">
        <f ca="1">IF(ISERROR($V792),"",OFFSET('Smelter Look-up'!$G$4,$V792-4,0))</f>
        <v/>
      </c>
      <c r="I792" s="217" t="s">
        <v>15631</v>
      </c>
      <c r="J792" s="217" t="s">
        <v>15631</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si="115"/>
        <v>0</v>
      </c>
      <c r="Y792" s="271"/>
      <c r="Z792" s="271"/>
      <c r="AB792" s="273" t="str">
        <f t="shared" si="116"/>
        <v/>
      </c>
    </row>
    <row r="793" spans="1:28" s="272" customFormat="1" ht="20.25">
      <c r="A793" s="214"/>
      <c r="B793" s="215" t="str">
        <f>IF(LEN(A793)=0,"",INDEX('Smelter Look-up'!$A:$A,MATCH($A793,'Smelter Look-up'!$E:$E,0)))</f>
        <v/>
      </c>
      <c r="C793" s="219" t="str">
        <f>IF(LEN(A793)=0,"",INDEX('Smelter Look-up'!$C:$C,MATCH($A793,'Smelter Look-up'!$E:$E,0)))</f>
        <v/>
      </c>
      <c r="D793" s="278"/>
      <c r="E793" s="215" t="s">
        <v>15631</v>
      </c>
      <c r="F793" s="215" t="s">
        <v>15631</v>
      </c>
      <c r="G793" s="215" t="s">
        <v>15631</v>
      </c>
      <c r="H793" s="216" t="str">
        <f ca="1">IF(ISERROR($V793),"",OFFSET('Smelter Look-up'!$G$4,$V793-4,0))</f>
        <v/>
      </c>
      <c r="I793" s="217" t="s">
        <v>15631</v>
      </c>
      <c r="J793" s="217" t="s">
        <v>15631</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si="115"/>
        <v>0</v>
      </c>
      <c r="Y793" s="271"/>
      <c r="Z793" s="271"/>
      <c r="AB793" s="273" t="str">
        <f t="shared" si="116"/>
        <v/>
      </c>
    </row>
    <row r="794" spans="1:28" s="272" customFormat="1" ht="20.25">
      <c r="A794" s="214"/>
      <c r="B794" s="215" t="str">
        <f>IF(LEN(A794)=0,"",INDEX('Smelter Look-up'!$A:$A,MATCH($A794,'Smelter Look-up'!$E:$E,0)))</f>
        <v/>
      </c>
      <c r="C794" s="219" t="str">
        <f>IF(LEN(A794)=0,"",INDEX('Smelter Look-up'!$C:$C,MATCH($A794,'Smelter Look-up'!$E:$E,0)))</f>
        <v/>
      </c>
      <c r="D794" s="278"/>
      <c r="E794" s="215" t="s">
        <v>15631</v>
      </c>
      <c r="F794" s="215" t="s">
        <v>15631</v>
      </c>
      <c r="G794" s="215" t="s">
        <v>15631</v>
      </c>
      <c r="H794" s="216" t="str">
        <f ca="1">IF(ISERROR($V794),"",OFFSET('Smelter Look-up'!$G$4,$V794-4,0))</f>
        <v/>
      </c>
      <c r="I794" s="217" t="s">
        <v>15631</v>
      </c>
      <c r="J794" s="217" t="s">
        <v>15631</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si="115"/>
        <v>0</v>
      </c>
      <c r="Y794" s="271"/>
      <c r="Z794" s="271"/>
      <c r="AB794" s="273" t="str">
        <f t="shared" si="116"/>
        <v/>
      </c>
    </row>
    <row r="795" spans="1:28" s="272" customFormat="1" ht="20.25">
      <c r="A795" s="214"/>
      <c r="B795" s="215" t="str">
        <f>IF(LEN(A795)=0,"",INDEX('Smelter Look-up'!$A:$A,MATCH($A795,'Smelter Look-up'!$E:$E,0)))</f>
        <v/>
      </c>
      <c r="C795" s="219" t="str">
        <f>IF(LEN(A795)=0,"",INDEX('Smelter Look-up'!$C:$C,MATCH($A795,'Smelter Look-up'!$E:$E,0)))</f>
        <v/>
      </c>
      <c r="D795" s="278"/>
      <c r="E795" s="215" t="s">
        <v>15631</v>
      </c>
      <c r="F795" s="215" t="s">
        <v>15631</v>
      </c>
      <c r="G795" s="215" t="s">
        <v>15631</v>
      </c>
      <c r="H795" s="216" t="str">
        <f ca="1">IF(ISERROR($V795),"",OFFSET('Smelter Look-up'!$G$4,$V795-4,0))</f>
        <v/>
      </c>
      <c r="I795" s="217" t="s">
        <v>15631</v>
      </c>
      <c r="J795" s="217" t="s">
        <v>15631</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
        <v>15631</v>
      </c>
      <c r="F796" s="215" t="s">
        <v>15631</v>
      </c>
      <c r="G796" s="215" t="s">
        <v>15631</v>
      </c>
      <c r="H796" s="216" t="str">
        <f ca="1">IF(ISERROR($V796),"",OFFSET('Smelter Look-up'!$G$4,$V796-4,0))</f>
        <v/>
      </c>
      <c r="I796" s="217" t="s">
        <v>15631</v>
      </c>
      <c r="J796" s="217" t="s">
        <v>15631</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
        <v>15631</v>
      </c>
      <c r="F797" s="215" t="s">
        <v>15631</v>
      </c>
      <c r="G797" s="215" t="s">
        <v>15631</v>
      </c>
      <c r="H797" s="216" t="str">
        <f ca="1">IF(ISERROR($V797),"",OFFSET('Smelter Look-up'!$G$4,$V797-4,0))</f>
        <v/>
      </c>
      <c r="I797" s="217" t="s">
        <v>15631</v>
      </c>
      <c r="J797" s="217" t="s">
        <v>15631</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
        <v>15631</v>
      </c>
      <c r="F798" s="215" t="s">
        <v>15631</v>
      </c>
      <c r="G798" s="215" t="s">
        <v>15631</v>
      </c>
      <c r="H798" s="216" t="str">
        <f ca="1">IF(ISERROR($V798),"",OFFSET('Smelter Look-up'!$G$4,$V798-4,0))</f>
        <v/>
      </c>
      <c r="I798" s="217" t="s">
        <v>15631</v>
      </c>
      <c r="J798" s="217" t="s">
        <v>15631</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
        <v>15631</v>
      </c>
      <c r="F799" s="215" t="s">
        <v>15631</v>
      </c>
      <c r="G799" s="215" t="s">
        <v>15631</v>
      </c>
      <c r="H799" s="216" t="str">
        <f ca="1">IF(ISERROR($V799),"",OFFSET('Smelter Look-up'!$G$4,$V799-4,0))</f>
        <v/>
      </c>
      <c r="I799" s="217" t="s">
        <v>15631</v>
      </c>
      <c r="J799" s="217" t="s">
        <v>15631</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
        <v>15631</v>
      </c>
      <c r="F800" s="215" t="s">
        <v>15631</v>
      </c>
      <c r="G800" s="215" t="s">
        <v>15631</v>
      </c>
      <c r="H800" s="216" t="str">
        <f ca="1">IF(ISERROR($V800),"",OFFSET('Smelter Look-up'!$G$4,$V800-4,0))</f>
        <v/>
      </c>
      <c r="I800" s="217" t="s">
        <v>15631</v>
      </c>
      <c r="J800" s="217" t="s">
        <v>15631</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
        <v>15631</v>
      </c>
      <c r="F801" s="215" t="s">
        <v>15631</v>
      </c>
      <c r="G801" s="215" t="s">
        <v>15631</v>
      </c>
      <c r="H801" s="216" t="str">
        <f ca="1">IF(ISERROR($V801),"",OFFSET('Smelter Look-up'!$G$4,$V801-4,0))</f>
        <v/>
      </c>
      <c r="I801" s="217" t="s">
        <v>15631</v>
      </c>
      <c r="J801" s="217" t="s">
        <v>15631</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
        <v>15631</v>
      </c>
      <c r="F802" s="215" t="s">
        <v>15631</v>
      </c>
      <c r="G802" s="215" t="s">
        <v>15631</v>
      </c>
      <c r="H802" s="216" t="str">
        <f ca="1">IF(ISERROR($V802),"",OFFSET('Smelter Look-up'!$G$4,$V802-4,0))</f>
        <v/>
      </c>
      <c r="I802" s="217" t="s">
        <v>15631</v>
      </c>
      <c r="J802" s="217" t="s">
        <v>15631</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
        <v>15631</v>
      </c>
      <c r="F803" s="215" t="s">
        <v>15631</v>
      </c>
      <c r="G803" s="215" t="s">
        <v>15631</v>
      </c>
      <c r="H803" s="216" t="str">
        <f ca="1">IF(ISERROR($V803),"",OFFSET('Smelter Look-up'!$G$4,$V803-4,0))</f>
        <v/>
      </c>
      <c r="I803" s="217" t="s">
        <v>15631</v>
      </c>
      <c r="J803" s="217" t="s">
        <v>15631</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
        <v>15631</v>
      </c>
      <c r="F804" s="215" t="s">
        <v>15631</v>
      </c>
      <c r="G804" s="215" t="s">
        <v>15631</v>
      </c>
      <c r="H804" s="216" t="str">
        <f ca="1">IF(ISERROR($V804),"",OFFSET('Smelter Look-up'!$G$4,$V804-4,0))</f>
        <v/>
      </c>
      <c r="I804" s="217" t="s">
        <v>15631</v>
      </c>
      <c r="J804" s="217" t="s">
        <v>15631</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
        <v>15631</v>
      </c>
      <c r="F805" s="215" t="s">
        <v>15631</v>
      </c>
      <c r="G805" s="215" t="s">
        <v>15631</v>
      </c>
      <c r="H805" s="216" t="str">
        <f ca="1">IF(ISERROR($V805),"",OFFSET('Smelter Look-up'!$G$4,$V805-4,0))</f>
        <v/>
      </c>
      <c r="I805" s="217" t="s">
        <v>15631</v>
      </c>
      <c r="J805" s="217" t="s">
        <v>15631</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
        <v>15631</v>
      </c>
      <c r="F806" s="215" t="s">
        <v>15631</v>
      </c>
      <c r="G806" s="215" t="s">
        <v>15631</v>
      </c>
      <c r="H806" s="216" t="str">
        <f ca="1">IF(ISERROR($V806),"",OFFSET('Smelter Look-up'!$G$4,$V806-4,0))</f>
        <v/>
      </c>
      <c r="I806" s="217" t="s">
        <v>15631</v>
      </c>
      <c r="J806" s="217" t="s">
        <v>15631</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
        <v>15631</v>
      </c>
      <c r="F807" s="215" t="s">
        <v>15631</v>
      </c>
      <c r="G807" s="215" t="s">
        <v>15631</v>
      </c>
      <c r="H807" s="216" t="str">
        <f ca="1">IF(ISERROR($V807),"",OFFSET('Smelter Look-up'!$G$4,$V807-4,0))</f>
        <v/>
      </c>
      <c r="I807" s="217" t="s">
        <v>15631</v>
      </c>
      <c r="J807" s="217" t="s">
        <v>15631</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
        <v>15631</v>
      </c>
      <c r="F808" s="215" t="s">
        <v>15631</v>
      </c>
      <c r="G808" s="215" t="s">
        <v>15631</v>
      </c>
      <c r="H808" s="216" t="str">
        <f ca="1">IF(ISERROR($V808),"",OFFSET('Smelter Look-up'!$G$4,$V808-4,0))</f>
        <v/>
      </c>
      <c r="I808" s="217" t="s">
        <v>15631</v>
      </c>
      <c r="J808" s="217" t="s">
        <v>15631</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
        <v>15631</v>
      </c>
      <c r="F809" s="215" t="s">
        <v>15631</v>
      </c>
      <c r="G809" s="215" t="s">
        <v>15631</v>
      </c>
      <c r="H809" s="216" t="str">
        <f ca="1">IF(ISERROR($V809),"",OFFSET('Smelter Look-up'!$G$4,$V809-4,0))</f>
        <v/>
      </c>
      <c r="I809" s="217" t="s">
        <v>15631</v>
      </c>
      <c r="J809" s="217" t="s">
        <v>15631</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
        <v>15631</v>
      </c>
      <c r="F810" s="215" t="s">
        <v>15631</v>
      </c>
      <c r="G810" s="215" t="s">
        <v>15631</v>
      </c>
      <c r="H810" s="216" t="str">
        <f ca="1">IF(ISERROR($V810),"",OFFSET('Smelter Look-up'!$G$4,$V810-4,0))</f>
        <v/>
      </c>
      <c r="I810" s="217" t="s">
        <v>15631</v>
      </c>
      <c r="J810" s="217" t="s">
        <v>15631</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
        <v>15631</v>
      </c>
      <c r="F811" s="215" t="s">
        <v>15631</v>
      </c>
      <c r="G811" s="215" t="s">
        <v>15631</v>
      </c>
      <c r="H811" s="216" t="str">
        <f ca="1">IF(ISERROR($V811),"",OFFSET('Smelter Look-up'!$G$4,$V811-4,0))</f>
        <v/>
      </c>
      <c r="I811" s="217" t="s">
        <v>15631</v>
      </c>
      <c r="J811" s="217" t="s">
        <v>15631</v>
      </c>
      <c r="K811" s="268"/>
      <c r="L811" s="268"/>
      <c r="M811" s="268"/>
      <c r="N811" s="268"/>
      <c r="O811" s="268"/>
      <c r="P811" s="218"/>
      <c r="Q811" s="269"/>
      <c r="R811" s="215" t="str">
        <f ca="1">IF(ISERROR($V811),"",OFFSET('Smelter Look-up'!$C$4,$V811-4,0)&amp;"")</f>
        <v/>
      </c>
      <c r="S811" s="222" t="str">
        <f t="shared" ref="S811" ca="1" si="117">IF(B811="","",IF(ISERROR(MATCH($E811,CL,0)),"Unknown",INDIRECT("'C'!$A$"&amp;MATCH($E811,CL,0)+1)))</f>
        <v/>
      </c>
      <c r="T811" s="222" t="str">
        <f ca="1">IF(B811="","",IF(ISERROR(MATCH($J811,SorP!$B$1:$B$6230,0)),"",INDIRECT("'SorP'!$A$"&amp;MATCH($J811,SorP!$B$1:$B$6230,0))))</f>
        <v/>
      </c>
      <c r="U811" s="238"/>
      <c r="V811" s="270" t="e">
        <f>IF(C811="",NA(),MATCH($B811&amp;$C811,'Smelter Look-up'!$J:$J,0))</f>
        <v>#N/A</v>
      </c>
      <c r="W811" s="271"/>
      <c r="X811" s="271">
        <f t="shared" ref="X811" si="118">IF(AND(C811="Smelter not listed",OR(LEN(D811)=0,LEN(E811)=0)),1,0)</f>
        <v>0</v>
      </c>
      <c r="Y811" s="271"/>
      <c r="Z811" s="271"/>
      <c r="AB811" s="273" t="str">
        <f t="shared" ref="AB811" si="119">B811&amp;C811</f>
        <v/>
      </c>
    </row>
    <row r="812" spans="1:28" s="272" customFormat="1" ht="20.25">
      <c r="A812" s="214"/>
      <c r="B812" s="215" t="str">
        <f>IF(LEN(A812)=0,"",INDEX('Smelter Look-up'!$A:$A,MATCH($A812,'Smelter Look-up'!$E:$E,0)))</f>
        <v/>
      </c>
      <c r="C812" s="219" t="str">
        <f>IF(LEN(A812)=0,"",INDEX('Smelter Look-up'!$C:$C,MATCH($A812,'Smelter Look-up'!$E:$E,0)))</f>
        <v/>
      </c>
      <c r="D812" s="278"/>
      <c r="E812" s="215" t="s">
        <v>15631</v>
      </c>
      <c r="F812" s="215" t="s">
        <v>15631</v>
      </c>
      <c r="G812" s="215" t="s">
        <v>15631</v>
      </c>
      <c r="H812" s="216" t="str">
        <f ca="1">IF(ISERROR($V812),"",OFFSET('Smelter Look-up'!$G$4,$V812-4,0))</f>
        <v/>
      </c>
      <c r="I812" s="217" t="s">
        <v>15631</v>
      </c>
      <c r="J812" s="217" t="s">
        <v>15631</v>
      </c>
      <c r="K812" s="268"/>
      <c r="L812" s="268"/>
      <c r="M812" s="268"/>
      <c r="N812" s="268"/>
      <c r="O812" s="268"/>
      <c r="P812" s="218"/>
      <c r="Q812" s="269"/>
      <c r="R812" s="215" t="str">
        <f ca="1">IF(ISERROR($V812),"",OFFSET('Smelter Look-up'!$C$4,$V812-4,0)&amp;"")</f>
        <v/>
      </c>
      <c r="S812" s="222" t="str">
        <f t="shared" ref="S812:S843" ca="1" si="120">IF(B812="","",IF(ISERROR(MATCH($E812,CL,0)),"Unknown",INDIRECT("'C'!$A$"&amp;MATCH($E812,CL,0)+1)))</f>
        <v/>
      </c>
      <c r="T812" s="222" t="str">
        <f ca="1">IF(B812="","",IF(ISERROR(MATCH($J812,SorP!$B$1:$B$6230,0)),"",INDIRECT("'SorP'!$A$"&amp;MATCH($J812,SorP!$B$1:$B$6230,0))))</f>
        <v/>
      </c>
      <c r="U812" s="238"/>
      <c r="V812" s="270" t="e">
        <f>IF(C812="",NA(),MATCH($B812&amp;$C812,'Smelter Look-up'!$J:$J,0))</f>
        <v>#N/A</v>
      </c>
      <c r="W812" s="271"/>
      <c r="X812" s="271">
        <f t="shared" ref="X812:X843" si="121">IF(AND(C812="Smelter not listed",OR(LEN(D812)=0,LEN(E812)=0)),1,0)</f>
        <v>0</v>
      </c>
      <c r="Y812" s="271"/>
      <c r="Z812" s="271"/>
      <c r="AB812" s="273" t="str">
        <f t="shared" ref="AB812:AB843" si="122">B812&amp;C812</f>
        <v/>
      </c>
    </row>
    <row r="813" spans="1:28" s="272" customFormat="1" ht="20.25">
      <c r="A813" s="214"/>
      <c r="B813" s="215" t="str">
        <f>IF(LEN(A813)=0,"",INDEX('Smelter Look-up'!$A:$A,MATCH($A813,'Smelter Look-up'!$E:$E,0)))</f>
        <v/>
      </c>
      <c r="C813" s="219" t="str">
        <f>IF(LEN(A813)=0,"",INDEX('Smelter Look-up'!$C:$C,MATCH($A813,'Smelter Look-up'!$E:$E,0)))</f>
        <v/>
      </c>
      <c r="D813" s="278"/>
      <c r="E813" s="215" t="s">
        <v>15631</v>
      </c>
      <c r="F813" s="215" t="s">
        <v>15631</v>
      </c>
      <c r="G813" s="215" t="s">
        <v>15631</v>
      </c>
      <c r="H813" s="216" t="str">
        <f ca="1">IF(ISERROR($V813),"",OFFSET('Smelter Look-up'!$G$4,$V813-4,0))</f>
        <v/>
      </c>
      <c r="I813" s="217" t="s">
        <v>15631</v>
      </c>
      <c r="J813" s="217" t="s">
        <v>15631</v>
      </c>
      <c r="K813" s="268"/>
      <c r="L813" s="268"/>
      <c r="M813" s="268"/>
      <c r="N813" s="268"/>
      <c r="O813" s="268"/>
      <c r="P813" s="218"/>
      <c r="Q813" s="269"/>
      <c r="R813" s="215" t="str">
        <f ca="1">IF(ISERROR($V813),"",OFFSET('Smelter Look-up'!$C$4,$V813-4,0)&amp;"")</f>
        <v/>
      </c>
      <c r="S813" s="222" t="str">
        <f t="shared" ca="1" si="120"/>
        <v/>
      </c>
      <c r="T813" s="222" t="str">
        <f ca="1">IF(B813="","",IF(ISERROR(MATCH($J813,SorP!$B$1:$B$6230,0)),"",INDIRECT("'SorP'!$A$"&amp;MATCH($J813,SorP!$B$1:$B$6230,0))))</f>
        <v/>
      </c>
      <c r="U813" s="238"/>
      <c r="V813" s="270" t="e">
        <f>IF(C813="",NA(),MATCH($B813&amp;$C813,'Smelter Look-up'!$J:$J,0))</f>
        <v>#N/A</v>
      </c>
      <c r="W813" s="271"/>
      <c r="X813" s="271">
        <f t="shared" si="121"/>
        <v>0</v>
      </c>
      <c r="Y813" s="271"/>
      <c r="Z813" s="271"/>
      <c r="AB813" s="273" t="str">
        <f t="shared" si="122"/>
        <v/>
      </c>
    </row>
    <row r="814" spans="1:28" s="272" customFormat="1" ht="20.25">
      <c r="A814" s="214"/>
      <c r="B814" s="215" t="str">
        <f>IF(LEN(A814)=0,"",INDEX('Smelter Look-up'!$A:$A,MATCH($A814,'Smelter Look-up'!$E:$E,0)))</f>
        <v/>
      </c>
      <c r="C814" s="219" t="str">
        <f>IF(LEN(A814)=0,"",INDEX('Smelter Look-up'!$C:$C,MATCH($A814,'Smelter Look-up'!$E:$E,0)))</f>
        <v/>
      </c>
      <c r="D814" s="278"/>
      <c r="E814" s="215" t="s">
        <v>15631</v>
      </c>
      <c r="F814" s="215" t="s">
        <v>15631</v>
      </c>
      <c r="G814" s="215" t="s">
        <v>15631</v>
      </c>
      <c r="H814" s="216" t="str">
        <f ca="1">IF(ISERROR($V814),"",OFFSET('Smelter Look-up'!$G$4,$V814-4,0))</f>
        <v/>
      </c>
      <c r="I814" s="217" t="s">
        <v>15631</v>
      </c>
      <c r="J814" s="217" t="s">
        <v>15631</v>
      </c>
      <c r="K814" s="268"/>
      <c r="L814" s="268"/>
      <c r="M814" s="268"/>
      <c r="N814" s="268"/>
      <c r="O814" s="268"/>
      <c r="P814" s="218"/>
      <c r="Q814" s="269"/>
      <c r="R814" s="215" t="str">
        <f ca="1">IF(ISERROR($V814),"",OFFSET('Smelter Look-up'!$C$4,$V814-4,0)&amp;"")</f>
        <v/>
      </c>
      <c r="S814" s="222" t="str">
        <f t="shared" ca="1" si="120"/>
        <v/>
      </c>
      <c r="T814" s="222" t="str">
        <f ca="1">IF(B814="","",IF(ISERROR(MATCH($J814,SorP!$B$1:$B$6230,0)),"",INDIRECT("'SorP'!$A$"&amp;MATCH($J814,SorP!$B$1:$B$6230,0))))</f>
        <v/>
      </c>
      <c r="U814" s="238"/>
      <c r="V814" s="270" t="e">
        <f>IF(C814="",NA(),MATCH($B814&amp;$C814,'Smelter Look-up'!$J:$J,0))</f>
        <v>#N/A</v>
      </c>
      <c r="W814" s="271"/>
      <c r="X814" s="271">
        <f t="shared" si="121"/>
        <v>0</v>
      </c>
      <c r="Y814" s="271"/>
      <c r="Z814" s="271"/>
      <c r="AB814" s="273" t="str">
        <f t="shared" si="122"/>
        <v/>
      </c>
    </row>
    <row r="815" spans="1:28" s="272" customFormat="1" ht="20.25">
      <c r="A815" s="214"/>
      <c r="B815" s="215" t="str">
        <f>IF(LEN(A815)=0,"",INDEX('Smelter Look-up'!$A:$A,MATCH($A815,'Smelter Look-up'!$E:$E,0)))</f>
        <v/>
      </c>
      <c r="C815" s="219" t="str">
        <f>IF(LEN(A815)=0,"",INDEX('Smelter Look-up'!$C:$C,MATCH($A815,'Smelter Look-up'!$E:$E,0)))</f>
        <v/>
      </c>
      <c r="D815" s="278"/>
      <c r="E815" s="215" t="s">
        <v>15631</v>
      </c>
      <c r="F815" s="215" t="s">
        <v>15631</v>
      </c>
      <c r="G815" s="215" t="s">
        <v>15631</v>
      </c>
      <c r="H815" s="216" t="str">
        <f ca="1">IF(ISERROR($V815),"",OFFSET('Smelter Look-up'!$G$4,$V815-4,0))</f>
        <v/>
      </c>
      <c r="I815" s="217" t="s">
        <v>15631</v>
      </c>
      <c r="J815" s="217" t="s">
        <v>15631</v>
      </c>
      <c r="K815" s="268"/>
      <c r="L815" s="268"/>
      <c r="M815" s="268"/>
      <c r="N815" s="268"/>
      <c r="O815" s="268"/>
      <c r="P815" s="218"/>
      <c r="Q815" s="269"/>
      <c r="R815" s="215" t="str">
        <f ca="1">IF(ISERROR($V815),"",OFFSET('Smelter Look-up'!$C$4,$V815-4,0)&amp;"")</f>
        <v/>
      </c>
      <c r="S815" s="222" t="str">
        <f t="shared" ca="1" si="120"/>
        <v/>
      </c>
      <c r="T815" s="222" t="str">
        <f ca="1">IF(B815="","",IF(ISERROR(MATCH($J815,SorP!$B$1:$B$6230,0)),"",INDIRECT("'SorP'!$A$"&amp;MATCH($J815,SorP!$B$1:$B$6230,0))))</f>
        <v/>
      </c>
      <c r="U815" s="238"/>
      <c r="V815" s="270" t="e">
        <f>IF(C815="",NA(),MATCH($B815&amp;$C815,'Smelter Look-up'!$J:$J,0))</f>
        <v>#N/A</v>
      </c>
      <c r="W815" s="271"/>
      <c r="X815" s="271">
        <f t="shared" si="121"/>
        <v>0</v>
      </c>
      <c r="Y815" s="271"/>
      <c r="Z815" s="271"/>
      <c r="AB815" s="273" t="str">
        <f t="shared" si="122"/>
        <v/>
      </c>
    </row>
    <row r="816" spans="1:28" s="272" customFormat="1" ht="20.25">
      <c r="A816" s="214"/>
      <c r="B816" s="215" t="str">
        <f>IF(LEN(A816)=0,"",INDEX('Smelter Look-up'!$A:$A,MATCH($A816,'Smelter Look-up'!$E:$E,0)))</f>
        <v/>
      </c>
      <c r="C816" s="219" t="str">
        <f>IF(LEN(A816)=0,"",INDEX('Smelter Look-up'!$C:$C,MATCH($A816,'Smelter Look-up'!$E:$E,0)))</f>
        <v/>
      </c>
      <c r="D816" s="278"/>
      <c r="E816" s="215" t="s">
        <v>15631</v>
      </c>
      <c r="F816" s="215" t="s">
        <v>15631</v>
      </c>
      <c r="G816" s="215" t="s">
        <v>15631</v>
      </c>
      <c r="H816" s="216" t="str">
        <f ca="1">IF(ISERROR($V816),"",OFFSET('Smelter Look-up'!$G$4,$V816-4,0))</f>
        <v/>
      </c>
      <c r="I816" s="217" t="s">
        <v>15631</v>
      </c>
      <c r="J816" s="217" t="s">
        <v>15631</v>
      </c>
      <c r="K816" s="268"/>
      <c r="L816" s="268"/>
      <c r="M816" s="268"/>
      <c r="N816" s="268"/>
      <c r="O816" s="268"/>
      <c r="P816" s="218"/>
      <c r="Q816" s="269"/>
      <c r="R816" s="215" t="str">
        <f ca="1">IF(ISERROR($V816),"",OFFSET('Smelter Look-up'!$C$4,$V816-4,0)&amp;"")</f>
        <v/>
      </c>
      <c r="S816" s="222" t="str">
        <f t="shared" ca="1" si="120"/>
        <v/>
      </c>
      <c r="T816" s="222" t="str">
        <f ca="1">IF(B816="","",IF(ISERROR(MATCH($J816,SorP!$B$1:$B$6230,0)),"",INDIRECT("'SorP'!$A$"&amp;MATCH($J816,SorP!$B$1:$B$6230,0))))</f>
        <v/>
      </c>
      <c r="U816" s="238"/>
      <c r="V816" s="270" t="e">
        <f>IF(C816="",NA(),MATCH($B816&amp;$C816,'Smelter Look-up'!$J:$J,0))</f>
        <v>#N/A</v>
      </c>
      <c r="W816" s="271"/>
      <c r="X816" s="271">
        <f t="shared" si="121"/>
        <v>0</v>
      </c>
      <c r="Y816" s="271"/>
      <c r="Z816" s="271"/>
      <c r="AB816" s="273" t="str">
        <f t="shared" si="122"/>
        <v/>
      </c>
    </row>
    <row r="817" spans="1:28" s="272" customFormat="1" ht="20.25">
      <c r="A817" s="214"/>
      <c r="B817" s="215" t="str">
        <f>IF(LEN(A817)=0,"",INDEX('Smelter Look-up'!$A:$A,MATCH($A817,'Smelter Look-up'!$E:$E,0)))</f>
        <v/>
      </c>
      <c r="C817" s="219" t="str">
        <f>IF(LEN(A817)=0,"",INDEX('Smelter Look-up'!$C:$C,MATCH($A817,'Smelter Look-up'!$E:$E,0)))</f>
        <v/>
      </c>
      <c r="D817" s="278"/>
      <c r="E817" s="215" t="s">
        <v>15631</v>
      </c>
      <c r="F817" s="215" t="s">
        <v>15631</v>
      </c>
      <c r="G817" s="215" t="s">
        <v>15631</v>
      </c>
      <c r="H817" s="216" t="str">
        <f ca="1">IF(ISERROR($V817),"",OFFSET('Smelter Look-up'!$G$4,$V817-4,0))</f>
        <v/>
      </c>
      <c r="I817" s="217" t="s">
        <v>15631</v>
      </c>
      <c r="J817" s="217" t="s">
        <v>15631</v>
      </c>
      <c r="K817" s="268"/>
      <c r="L817" s="268"/>
      <c r="M817" s="268"/>
      <c r="N817" s="268"/>
      <c r="O817" s="268"/>
      <c r="P817" s="218"/>
      <c r="Q817" s="269"/>
      <c r="R817" s="215" t="str">
        <f ca="1">IF(ISERROR($V817),"",OFFSET('Smelter Look-up'!$C$4,$V817-4,0)&amp;"")</f>
        <v/>
      </c>
      <c r="S817" s="222" t="str">
        <f t="shared" ca="1" si="120"/>
        <v/>
      </c>
      <c r="T817" s="222" t="str">
        <f ca="1">IF(B817="","",IF(ISERROR(MATCH($J817,SorP!$B$1:$B$6230,0)),"",INDIRECT("'SorP'!$A$"&amp;MATCH($J817,SorP!$B$1:$B$6230,0))))</f>
        <v/>
      </c>
      <c r="U817" s="238"/>
      <c r="V817" s="270" t="e">
        <f>IF(C817="",NA(),MATCH($B817&amp;$C817,'Smelter Look-up'!$J:$J,0))</f>
        <v>#N/A</v>
      </c>
      <c r="W817" s="271"/>
      <c r="X817" s="271">
        <f t="shared" si="121"/>
        <v>0</v>
      </c>
      <c r="Y817" s="271"/>
      <c r="Z817" s="271"/>
      <c r="AB817" s="273" t="str">
        <f t="shared" si="122"/>
        <v/>
      </c>
    </row>
    <row r="818" spans="1:28" s="272" customFormat="1" ht="20.25">
      <c r="A818" s="214"/>
      <c r="B818" s="215" t="str">
        <f>IF(LEN(A818)=0,"",INDEX('Smelter Look-up'!$A:$A,MATCH($A818,'Smelter Look-up'!$E:$E,0)))</f>
        <v/>
      </c>
      <c r="C818" s="219" t="str">
        <f>IF(LEN(A818)=0,"",INDEX('Smelter Look-up'!$C:$C,MATCH($A818,'Smelter Look-up'!$E:$E,0)))</f>
        <v/>
      </c>
      <c r="D818" s="278"/>
      <c r="E818" s="215" t="s">
        <v>15631</v>
      </c>
      <c r="F818" s="215" t="s">
        <v>15631</v>
      </c>
      <c r="G818" s="215" t="s">
        <v>15631</v>
      </c>
      <c r="H818" s="216" t="str">
        <f ca="1">IF(ISERROR($V818),"",OFFSET('Smelter Look-up'!$G$4,$V818-4,0))</f>
        <v/>
      </c>
      <c r="I818" s="217" t="s">
        <v>15631</v>
      </c>
      <c r="J818" s="217" t="s">
        <v>15631</v>
      </c>
      <c r="K818" s="268"/>
      <c r="L818" s="268"/>
      <c r="M818" s="268"/>
      <c r="N818" s="268"/>
      <c r="O818" s="268"/>
      <c r="P818" s="218"/>
      <c r="Q818" s="269"/>
      <c r="R818" s="215" t="str">
        <f ca="1">IF(ISERROR($V818),"",OFFSET('Smelter Look-up'!$C$4,$V818-4,0)&amp;"")</f>
        <v/>
      </c>
      <c r="S818" s="222" t="str">
        <f t="shared" ca="1" si="120"/>
        <v/>
      </c>
      <c r="T818" s="222" t="str">
        <f ca="1">IF(B818="","",IF(ISERROR(MATCH($J818,SorP!$B$1:$B$6230,0)),"",INDIRECT("'SorP'!$A$"&amp;MATCH($J818,SorP!$B$1:$B$6230,0))))</f>
        <v/>
      </c>
      <c r="U818" s="238"/>
      <c r="V818" s="270" t="e">
        <f>IF(C818="",NA(),MATCH($B818&amp;$C818,'Smelter Look-up'!$J:$J,0))</f>
        <v>#N/A</v>
      </c>
      <c r="W818" s="271"/>
      <c r="X818" s="271">
        <f t="shared" si="121"/>
        <v>0</v>
      </c>
      <c r="Y818" s="271"/>
      <c r="Z818" s="271"/>
      <c r="AB818" s="273" t="str">
        <f t="shared" si="122"/>
        <v/>
      </c>
    </row>
    <row r="819" spans="1:28" s="272" customFormat="1" ht="20.25">
      <c r="A819" s="214"/>
      <c r="B819" s="215" t="str">
        <f>IF(LEN(A819)=0,"",INDEX('Smelter Look-up'!$A:$A,MATCH($A819,'Smelter Look-up'!$E:$E,0)))</f>
        <v/>
      </c>
      <c r="C819" s="219" t="str">
        <f>IF(LEN(A819)=0,"",INDEX('Smelter Look-up'!$C:$C,MATCH($A819,'Smelter Look-up'!$E:$E,0)))</f>
        <v/>
      </c>
      <c r="D819" s="278"/>
      <c r="E819" s="215" t="s">
        <v>15631</v>
      </c>
      <c r="F819" s="215" t="s">
        <v>15631</v>
      </c>
      <c r="G819" s="215" t="s">
        <v>15631</v>
      </c>
      <c r="H819" s="216" t="str">
        <f ca="1">IF(ISERROR($V819),"",OFFSET('Smelter Look-up'!$G$4,$V819-4,0))</f>
        <v/>
      </c>
      <c r="I819" s="217" t="s">
        <v>15631</v>
      </c>
      <c r="J819" s="217" t="s">
        <v>15631</v>
      </c>
      <c r="K819" s="268"/>
      <c r="L819" s="268"/>
      <c r="M819" s="268"/>
      <c r="N819" s="268"/>
      <c r="O819" s="268"/>
      <c r="P819" s="218"/>
      <c r="Q819" s="269"/>
      <c r="R819" s="215" t="str">
        <f ca="1">IF(ISERROR($V819),"",OFFSET('Smelter Look-up'!$C$4,$V819-4,0)&amp;"")</f>
        <v/>
      </c>
      <c r="S819" s="222" t="str">
        <f t="shared" ca="1" si="120"/>
        <v/>
      </c>
      <c r="T819" s="222" t="str">
        <f ca="1">IF(B819="","",IF(ISERROR(MATCH($J819,SorP!$B$1:$B$6230,0)),"",INDIRECT("'SorP'!$A$"&amp;MATCH($J819,SorP!$B$1:$B$6230,0))))</f>
        <v/>
      </c>
      <c r="U819" s="238"/>
      <c r="V819" s="270" t="e">
        <f>IF(C819="",NA(),MATCH($B819&amp;$C819,'Smelter Look-up'!$J:$J,0))</f>
        <v>#N/A</v>
      </c>
      <c r="W819" s="271"/>
      <c r="X819" s="271">
        <f t="shared" si="121"/>
        <v>0</v>
      </c>
      <c r="Y819" s="271"/>
      <c r="Z819" s="271"/>
      <c r="AB819" s="273" t="str">
        <f t="shared" si="122"/>
        <v/>
      </c>
    </row>
    <row r="820" spans="1:28" s="272" customFormat="1" ht="20.25">
      <c r="A820" s="214"/>
      <c r="B820" s="215" t="str">
        <f>IF(LEN(A820)=0,"",INDEX('Smelter Look-up'!$A:$A,MATCH($A820,'Smelter Look-up'!$E:$E,0)))</f>
        <v/>
      </c>
      <c r="C820" s="219" t="str">
        <f>IF(LEN(A820)=0,"",INDEX('Smelter Look-up'!$C:$C,MATCH($A820,'Smelter Look-up'!$E:$E,0)))</f>
        <v/>
      </c>
      <c r="D820" s="278"/>
      <c r="E820" s="215" t="s">
        <v>15631</v>
      </c>
      <c r="F820" s="215" t="s">
        <v>15631</v>
      </c>
      <c r="G820" s="215" t="s">
        <v>15631</v>
      </c>
      <c r="H820" s="216" t="str">
        <f ca="1">IF(ISERROR($V820),"",OFFSET('Smelter Look-up'!$G$4,$V820-4,0))</f>
        <v/>
      </c>
      <c r="I820" s="217" t="s">
        <v>15631</v>
      </c>
      <c r="J820" s="217" t="s">
        <v>15631</v>
      </c>
      <c r="K820" s="268"/>
      <c r="L820" s="268"/>
      <c r="M820" s="268"/>
      <c r="N820" s="268"/>
      <c r="O820" s="268"/>
      <c r="P820" s="218"/>
      <c r="Q820" s="269"/>
      <c r="R820" s="215" t="str">
        <f ca="1">IF(ISERROR($V820),"",OFFSET('Smelter Look-up'!$C$4,$V820-4,0)&amp;"")</f>
        <v/>
      </c>
      <c r="S820" s="222" t="str">
        <f t="shared" ca="1" si="120"/>
        <v/>
      </c>
      <c r="T820" s="222" t="str">
        <f ca="1">IF(B820="","",IF(ISERROR(MATCH($J820,SorP!$B$1:$B$6230,0)),"",INDIRECT("'SorP'!$A$"&amp;MATCH($J820,SorP!$B$1:$B$6230,0))))</f>
        <v/>
      </c>
      <c r="U820" s="238"/>
      <c r="V820" s="270" t="e">
        <f>IF(C820="",NA(),MATCH($B820&amp;$C820,'Smelter Look-up'!$J:$J,0))</f>
        <v>#N/A</v>
      </c>
      <c r="W820" s="271"/>
      <c r="X820" s="271">
        <f t="shared" si="121"/>
        <v>0</v>
      </c>
      <c r="Y820" s="271"/>
      <c r="Z820" s="271"/>
      <c r="AB820" s="273" t="str">
        <f t="shared" si="122"/>
        <v/>
      </c>
    </row>
    <row r="821" spans="1:28" s="272" customFormat="1" ht="20.25">
      <c r="A821" s="214"/>
      <c r="B821" s="215" t="str">
        <f>IF(LEN(A821)=0,"",INDEX('Smelter Look-up'!$A:$A,MATCH($A821,'Smelter Look-up'!$E:$E,0)))</f>
        <v/>
      </c>
      <c r="C821" s="219" t="str">
        <f>IF(LEN(A821)=0,"",INDEX('Smelter Look-up'!$C:$C,MATCH($A821,'Smelter Look-up'!$E:$E,0)))</f>
        <v/>
      </c>
      <c r="D821" s="278"/>
      <c r="E821" s="215" t="s">
        <v>15631</v>
      </c>
      <c r="F821" s="215" t="s">
        <v>15631</v>
      </c>
      <c r="G821" s="215" t="s">
        <v>15631</v>
      </c>
      <c r="H821" s="216" t="str">
        <f ca="1">IF(ISERROR($V821),"",OFFSET('Smelter Look-up'!$G$4,$V821-4,0))</f>
        <v/>
      </c>
      <c r="I821" s="217" t="s">
        <v>15631</v>
      </c>
      <c r="J821" s="217" t="s">
        <v>15631</v>
      </c>
      <c r="K821" s="268"/>
      <c r="L821" s="268"/>
      <c r="M821" s="268"/>
      <c r="N821" s="268"/>
      <c r="O821" s="268"/>
      <c r="P821" s="218"/>
      <c r="Q821" s="269"/>
      <c r="R821" s="215" t="str">
        <f ca="1">IF(ISERROR($V821),"",OFFSET('Smelter Look-up'!$C$4,$V821-4,0)&amp;"")</f>
        <v/>
      </c>
      <c r="S821" s="222" t="str">
        <f t="shared" ca="1" si="120"/>
        <v/>
      </c>
      <c r="T821" s="222" t="str">
        <f ca="1">IF(B821="","",IF(ISERROR(MATCH($J821,SorP!$B$1:$B$6230,0)),"",INDIRECT("'SorP'!$A$"&amp;MATCH($J821,SorP!$B$1:$B$6230,0))))</f>
        <v/>
      </c>
      <c r="U821" s="238"/>
      <c r="V821" s="270" t="e">
        <f>IF(C821="",NA(),MATCH($B821&amp;$C821,'Smelter Look-up'!$J:$J,0))</f>
        <v>#N/A</v>
      </c>
      <c r="W821" s="271"/>
      <c r="X821" s="271">
        <f t="shared" si="121"/>
        <v>0</v>
      </c>
      <c r="Y821" s="271"/>
      <c r="Z821" s="271"/>
      <c r="AB821" s="273" t="str">
        <f t="shared" si="122"/>
        <v/>
      </c>
    </row>
    <row r="822" spans="1:28" s="272" customFormat="1" ht="20.25">
      <c r="A822" s="214"/>
      <c r="B822" s="215" t="str">
        <f>IF(LEN(A822)=0,"",INDEX('Smelter Look-up'!$A:$A,MATCH($A822,'Smelter Look-up'!$E:$E,0)))</f>
        <v/>
      </c>
      <c r="C822" s="219" t="str">
        <f>IF(LEN(A822)=0,"",INDEX('Smelter Look-up'!$C:$C,MATCH($A822,'Smelter Look-up'!$E:$E,0)))</f>
        <v/>
      </c>
      <c r="D822" s="278"/>
      <c r="E822" s="215" t="s">
        <v>15631</v>
      </c>
      <c r="F822" s="215" t="s">
        <v>15631</v>
      </c>
      <c r="G822" s="215" t="s">
        <v>15631</v>
      </c>
      <c r="H822" s="216" t="str">
        <f ca="1">IF(ISERROR($V822),"",OFFSET('Smelter Look-up'!$G$4,$V822-4,0))</f>
        <v/>
      </c>
      <c r="I822" s="217" t="s">
        <v>15631</v>
      </c>
      <c r="J822" s="217" t="s">
        <v>15631</v>
      </c>
      <c r="K822" s="268"/>
      <c r="L822" s="268"/>
      <c r="M822" s="268"/>
      <c r="N822" s="268"/>
      <c r="O822" s="268"/>
      <c r="P822" s="218"/>
      <c r="Q822" s="269"/>
      <c r="R822" s="215" t="str">
        <f ca="1">IF(ISERROR($V822),"",OFFSET('Smelter Look-up'!$C$4,$V822-4,0)&amp;"")</f>
        <v/>
      </c>
      <c r="S822" s="222" t="str">
        <f t="shared" ca="1" si="120"/>
        <v/>
      </c>
      <c r="T822" s="222" t="str">
        <f ca="1">IF(B822="","",IF(ISERROR(MATCH($J822,SorP!$B$1:$B$6230,0)),"",INDIRECT("'SorP'!$A$"&amp;MATCH($J822,SorP!$B$1:$B$6230,0))))</f>
        <v/>
      </c>
      <c r="U822" s="238"/>
      <c r="V822" s="270" t="e">
        <f>IF(C822="",NA(),MATCH($B822&amp;$C822,'Smelter Look-up'!$J:$J,0))</f>
        <v>#N/A</v>
      </c>
      <c r="W822" s="271"/>
      <c r="X822" s="271">
        <f t="shared" si="121"/>
        <v>0</v>
      </c>
      <c r="Y822" s="271"/>
      <c r="Z822" s="271"/>
      <c r="AB822" s="273" t="str">
        <f t="shared" si="122"/>
        <v/>
      </c>
    </row>
    <row r="823" spans="1:28" s="272" customFormat="1" ht="20.25">
      <c r="A823" s="214"/>
      <c r="B823" s="215" t="str">
        <f>IF(LEN(A823)=0,"",INDEX('Smelter Look-up'!$A:$A,MATCH($A823,'Smelter Look-up'!$E:$E,0)))</f>
        <v/>
      </c>
      <c r="C823" s="219" t="str">
        <f>IF(LEN(A823)=0,"",INDEX('Smelter Look-up'!$C:$C,MATCH($A823,'Smelter Look-up'!$E:$E,0)))</f>
        <v/>
      </c>
      <c r="D823" s="278"/>
      <c r="E823" s="215" t="s">
        <v>15631</v>
      </c>
      <c r="F823" s="215" t="s">
        <v>15631</v>
      </c>
      <c r="G823" s="215" t="s">
        <v>15631</v>
      </c>
      <c r="H823" s="216" t="str">
        <f ca="1">IF(ISERROR($V823),"",OFFSET('Smelter Look-up'!$G$4,$V823-4,0))</f>
        <v/>
      </c>
      <c r="I823" s="217" t="s">
        <v>15631</v>
      </c>
      <c r="J823" s="217" t="s">
        <v>15631</v>
      </c>
      <c r="K823" s="268"/>
      <c r="L823" s="268"/>
      <c r="M823" s="268"/>
      <c r="N823" s="268"/>
      <c r="O823" s="268"/>
      <c r="P823" s="218"/>
      <c r="Q823" s="269"/>
      <c r="R823" s="215" t="str">
        <f ca="1">IF(ISERROR($V823),"",OFFSET('Smelter Look-up'!$C$4,$V823-4,0)&amp;"")</f>
        <v/>
      </c>
      <c r="S823" s="222" t="str">
        <f t="shared" ca="1" si="120"/>
        <v/>
      </c>
      <c r="T823" s="222" t="str">
        <f ca="1">IF(B823="","",IF(ISERROR(MATCH($J823,SorP!$B$1:$B$6230,0)),"",INDIRECT("'SorP'!$A$"&amp;MATCH($J823,SorP!$B$1:$B$6230,0))))</f>
        <v/>
      </c>
      <c r="U823" s="238"/>
      <c r="V823" s="270" t="e">
        <f>IF(C823="",NA(),MATCH($B823&amp;$C823,'Smelter Look-up'!$J:$J,0))</f>
        <v>#N/A</v>
      </c>
      <c r="W823" s="271"/>
      <c r="X823" s="271">
        <f t="shared" si="121"/>
        <v>0</v>
      </c>
      <c r="Y823" s="271"/>
      <c r="Z823" s="271"/>
      <c r="AB823" s="273" t="str">
        <f t="shared" si="122"/>
        <v/>
      </c>
    </row>
    <row r="824" spans="1:28" s="272" customFormat="1" ht="20.25">
      <c r="A824" s="214"/>
      <c r="B824" s="215" t="str">
        <f>IF(LEN(A824)=0,"",INDEX('Smelter Look-up'!$A:$A,MATCH($A824,'Smelter Look-up'!$E:$E,0)))</f>
        <v/>
      </c>
      <c r="C824" s="219" t="str">
        <f>IF(LEN(A824)=0,"",INDEX('Smelter Look-up'!$C:$C,MATCH($A824,'Smelter Look-up'!$E:$E,0)))</f>
        <v/>
      </c>
      <c r="D824" s="278"/>
      <c r="E824" s="215" t="s">
        <v>15631</v>
      </c>
      <c r="F824" s="215" t="s">
        <v>15631</v>
      </c>
      <c r="G824" s="215" t="s">
        <v>15631</v>
      </c>
      <c r="H824" s="216" t="str">
        <f ca="1">IF(ISERROR($V824),"",OFFSET('Smelter Look-up'!$G$4,$V824-4,0))</f>
        <v/>
      </c>
      <c r="I824" s="217" t="s">
        <v>15631</v>
      </c>
      <c r="J824" s="217" t="s">
        <v>15631</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si="121"/>
        <v>0</v>
      </c>
      <c r="Y824" s="271"/>
      <c r="Z824" s="271"/>
      <c r="AB824" s="273" t="str">
        <f t="shared" si="122"/>
        <v/>
      </c>
    </row>
    <row r="825" spans="1:28" s="272" customFormat="1" ht="20.25">
      <c r="A825" s="214"/>
      <c r="B825" s="215" t="str">
        <f>IF(LEN(A825)=0,"",INDEX('Smelter Look-up'!$A:$A,MATCH($A825,'Smelter Look-up'!$E:$E,0)))</f>
        <v/>
      </c>
      <c r="C825" s="219" t="str">
        <f>IF(LEN(A825)=0,"",INDEX('Smelter Look-up'!$C:$C,MATCH($A825,'Smelter Look-up'!$E:$E,0)))</f>
        <v/>
      </c>
      <c r="D825" s="278"/>
      <c r="E825" s="215" t="s">
        <v>15631</v>
      </c>
      <c r="F825" s="215" t="s">
        <v>15631</v>
      </c>
      <c r="G825" s="215" t="s">
        <v>15631</v>
      </c>
      <c r="H825" s="216" t="str">
        <f ca="1">IF(ISERROR($V825),"",OFFSET('Smelter Look-up'!$G$4,$V825-4,0))</f>
        <v/>
      </c>
      <c r="I825" s="217" t="s">
        <v>15631</v>
      </c>
      <c r="J825" s="217" t="s">
        <v>15631</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si="121"/>
        <v>0</v>
      </c>
      <c r="Y825" s="271"/>
      <c r="Z825" s="271"/>
      <c r="AB825" s="273" t="str">
        <f t="shared" si="122"/>
        <v/>
      </c>
    </row>
    <row r="826" spans="1:28" s="272" customFormat="1" ht="20.25">
      <c r="A826" s="214"/>
      <c r="B826" s="215" t="str">
        <f>IF(LEN(A826)=0,"",INDEX('Smelter Look-up'!$A:$A,MATCH($A826,'Smelter Look-up'!$E:$E,0)))</f>
        <v/>
      </c>
      <c r="C826" s="219" t="str">
        <f>IF(LEN(A826)=0,"",INDEX('Smelter Look-up'!$C:$C,MATCH($A826,'Smelter Look-up'!$E:$E,0)))</f>
        <v/>
      </c>
      <c r="D826" s="278"/>
      <c r="E826" s="215" t="s">
        <v>15631</v>
      </c>
      <c r="F826" s="215" t="s">
        <v>15631</v>
      </c>
      <c r="G826" s="215" t="s">
        <v>15631</v>
      </c>
      <c r="H826" s="216" t="str">
        <f ca="1">IF(ISERROR($V826),"",OFFSET('Smelter Look-up'!$G$4,$V826-4,0))</f>
        <v/>
      </c>
      <c r="I826" s="217" t="s">
        <v>15631</v>
      </c>
      <c r="J826" s="217" t="s">
        <v>15631</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si="121"/>
        <v>0</v>
      </c>
      <c r="Y826" s="271"/>
      <c r="Z826" s="271"/>
      <c r="AB826" s="273" t="str">
        <f t="shared" si="122"/>
        <v/>
      </c>
    </row>
    <row r="827" spans="1:28" s="272" customFormat="1" ht="20.25">
      <c r="A827" s="214"/>
      <c r="B827" s="215" t="str">
        <f>IF(LEN(A827)=0,"",INDEX('Smelter Look-up'!$A:$A,MATCH($A827,'Smelter Look-up'!$E:$E,0)))</f>
        <v/>
      </c>
      <c r="C827" s="219" t="str">
        <f>IF(LEN(A827)=0,"",INDEX('Smelter Look-up'!$C:$C,MATCH($A827,'Smelter Look-up'!$E:$E,0)))</f>
        <v/>
      </c>
      <c r="D827" s="278"/>
      <c r="E827" s="215" t="s">
        <v>15631</v>
      </c>
      <c r="F827" s="215" t="s">
        <v>15631</v>
      </c>
      <c r="G827" s="215" t="s">
        <v>15631</v>
      </c>
      <c r="H827" s="216" t="str">
        <f ca="1">IF(ISERROR($V827),"",OFFSET('Smelter Look-up'!$G$4,$V827-4,0))</f>
        <v/>
      </c>
      <c r="I827" s="217" t="s">
        <v>15631</v>
      </c>
      <c r="J827" s="217" t="s">
        <v>15631</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
        <v>15631</v>
      </c>
      <c r="F828" s="215" t="s">
        <v>15631</v>
      </c>
      <c r="G828" s="215" t="s">
        <v>15631</v>
      </c>
      <c r="H828" s="216" t="str">
        <f ca="1">IF(ISERROR($V828),"",OFFSET('Smelter Look-up'!$G$4,$V828-4,0))</f>
        <v/>
      </c>
      <c r="I828" s="217" t="s">
        <v>15631</v>
      </c>
      <c r="J828" s="217" t="s">
        <v>15631</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
        <v>15631</v>
      </c>
      <c r="F829" s="215" t="s">
        <v>15631</v>
      </c>
      <c r="G829" s="215" t="s">
        <v>15631</v>
      </c>
      <c r="H829" s="216" t="str">
        <f ca="1">IF(ISERROR($V829),"",OFFSET('Smelter Look-up'!$G$4,$V829-4,0))</f>
        <v/>
      </c>
      <c r="I829" s="217" t="s">
        <v>15631</v>
      </c>
      <c r="J829" s="217" t="s">
        <v>15631</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
        <v>15631</v>
      </c>
      <c r="F830" s="215" t="s">
        <v>15631</v>
      </c>
      <c r="G830" s="215" t="s">
        <v>15631</v>
      </c>
      <c r="H830" s="216" t="str">
        <f ca="1">IF(ISERROR($V830),"",OFFSET('Smelter Look-up'!$G$4,$V830-4,0))</f>
        <v/>
      </c>
      <c r="I830" s="217" t="s">
        <v>15631</v>
      </c>
      <c r="J830" s="217" t="s">
        <v>15631</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
        <v>15631</v>
      </c>
      <c r="F831" s="215" t="s">
        <v>15631</v>
      </c>
      <c r="G831" s="215" t="s">
        <v>15631</v>
      </c>
      <c r="H831" s="216" t="str">
        <f ca="1">IF(ISERROR($V831),"",OFFSET('Smelter Look-up'!$G$4,$V831-4,0))</f>
        <v/>
      </c>
      <c r="I831" s="217" t="s">
        <v>15631</v>
      </c>
      <c r="J831" s="217" t="s">
        <v>15631</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
        <v>15631</v>
      </c>
      <c r="F832" s="215" t="s">
        <v>15631</v>
      </c>
      <c r="G832" s="215" t="s">
        <v>15631</v>
      </c>
      <c r="H832" s="216" t="str">
        <f ca="1">IF(ISERROR($V832),"",OFFSET('Smelter Look-up'!$G$4,$V832-4,0))</f>
        <v/>
      </c>
      <c r="I832" s="217" t="s">
        <v>15631</v>
      </c>
      <c r="J832" s="217" t="s">
        <v>15631</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
        <v>15631</v>
      </c>
      <c r="F833" s="215" t="s">
        <v>15631</v>
      </c>
      <c r="G833" s="215" t="s">
        <v>15631</v>
      </c>
      <c r="H833" s="216" t="str">
        <f ca="1">IF(ISERROR($V833),"",OFFSET('Smelter Look-up'!$G$4,$V833-4,0))</f>
        <v/>
      </c>
      <c r="I833" s="217" t="s">
        <v>15631</v>
      </c>
      <c r="J833" s="217" t="s">
        <v>15631</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
        <v>15631</v>
      </c>
      <c r="F834" s="215" t="s">
        <v>15631</v>
      </c>
      <c r="G834" s="215" t="s">
        <v>15631</v>
      </c>
      <c r="H834" s="216" t="str">
        <f ca="1">IF(ISERROR($V834),"",OFFSET('Smelter Look-up'!$G$4,$V834-4,0))</f>
        <v/>
      </c>
      <c r="I834" s="217" t="s">
        <v>15631</v>
      </c>
      <c r="J834" s="217" t="s">
        <v>15631</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
        <v>15631</v>
      </c>
      <c r="F835" s="215" t="s">
        <v>15631</v>
      </c>
      <c r="G835" s="215" t="s">
        <v>15631</v>
      </c>
      <c r="H835" s="216" t="str">
        <f ca="1">IF(ISERROR($V835),"",OFFSET('Smelter Look-up'!$G$4,$V835-4,0))</f>
        <v/>
      </c>
      <c r="I835" s="217" t="s">
        <v>15631</v>
      </c>
      <c r="J835" s="217" t="s">
        <v>15631</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
        <v>15631</v>
      </c>
      <c r="F836" s="215" t="s">
        <v>15631</v>
      </c>
      <c r="G836" s="215" t="s">
        <v>15631</v>
      </c>
      <c r="H836" s="216" t="str">
        <f ca="1">IF(ISERROR($V836),"",OFFSET('Smelter Look-up'!$G$4,$V836-4,0))</f>
        <v/>
      </c>
      <c r="I836" s="217" t="s">
        <v>15631</v>
      </c>
      <c r="J836" s="217" t="s">
        <v>15631</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
        <v>15631</v>
      </c>
      <c r="F837" s="215" t="s">
        <v>15631</v>
      </c>
      <c r="G837" s="215" t="s">
        <v>15631</v>
      </c>
      <c r="H837" s="216" t="str">
        <f ca="1">IF(ISERROR($V837),"",OFFSET('Smelter Look-up'!$G$4,$V837-4,0))</f>
        <v/>
      </c>
      <c r="I837" s="217" t="s">
        <v>15631</v>
      </c>
      <c r="J837" s="217" t="s">
        <v>15631</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
        <v>15631</v>
      </c>
      <c r="F838" s="215" t="s">
        <v>15631</v>
      </c>
      <c r="G838" s="215" t="s">
        <v>15631</v>
      </c>
      <c r="H838" s="216" t="str">
        <f ca="1">IF(ISERROR($V838),"",OFFSET('Smelter Look-up'!$G$4,$V838-4,0))</f>
        <v/>
      </c>
      <c r="I838" s="217" t="s">
        <v>15631</v>
      </c>
      <c r="J838" s="217" t="s">
        <v>15631</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
        <v>15631</v>
      </c>
      <c r="F839" s="215" t="s">
        <v>15631</v>
      </c>
      <c r="G839" s="215" t="s">
        <v>15631</v>
      </c>
      <c r="H839" s="216" t="str">
        <f ca="1">IF(ISERROR($V839),"",OFFSET('Smelter Look-up'!$G$4,$V839-4,0))</f>
        <v/>
      </c>
      <c r="I839" s="217" t="s">
        <v>15631</v>
      </c>
      <c r="J839" s="217" t="s">
        <v>15631</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
        <v>15631</v>
      </c>
      <c r="F840" s="215" t="s">
        <v>15631</v>
      </c>
      <c r="G840" s="215" t="s">
        <v>15631</v>
      </c>
      <c r="H840" s="216" t="str">
        <f ca="1">IF(ISERROR($V840),"",OFFSET('Smelter Look-up'!$G$4,$V840-4,0))</f>
        <v/>
      </c>
      <c r="I840" s="217" t="s">
        <v>15631</v>
      </c>
      <c r="J840" s="217" t="s">
        <v>15631</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
        <v>15631</v>
      </c>
      <c r="F841" s="215" t="s">
        <v>15631</v>
      </c>
      <c r="G841" s="215" t="s">
        <v>15631</v>
      </c>
      <c r="H841" s="216" t="str">
        <f ca="1">IF(ISERROR($V841),"",OFFSET('Smelter Look-up'!$G$4,$V841-4,0))</f>
        <v/>
      </c>
      <c r="I841" s="217" t="s">
        <v>15631</v>
      </c>
      <c r="J841" s="217" t="s">
        <v>15631</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
        <v>15631</v>
      </c>
      <c r="F842" s="215" t="s">
        <v>15631</v>
      </c>
      <c r="G842" s="215" t="s">
        <v>15631</v>
      </c>
      <c r="H842" s="216" t="str">
        <f ca="1">IF(ISERROR($V842),"",OFFSET('Smelter Look-up'!$G$4,$V842-4,0))</f>
        <v/>
      </c>
      <c r="I842" s="217" t="s">
        <v>15631</v>
      </c>
      <c r="J842" s="217" t="s">
        <v>15631</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
        <v>15631</v>
      </c>
      <c r="F843" s="215" t="s">
        <v>15631</v>
      </c>
      <c r="G843" s="215" t="s">
        <v>15631</v>
      </c>
      <c r="H843" s="216" t="str">
        <f ca="1">IF(ISERROR($V843),"",OFFSET('Smelter Look-up'!$G$4,$V843-4,0))</f>
        <v/>
      </c>
      <c r="I843" s="217" t="s">
        <v>15631</v>
      </c>
      <c r="J843" s="217" t="s">
        <v>15631</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
        <v>15631</v>
      </c>
      <c r="F844" s="215" t="s">
        <v>15631</v>
      </c>
      <c r="G844" s="215" t="s">
        <v>15631</v>
      </c>
      <c r="H844" s="216" t="str">
        <f ca="1">IF(ISERROR($V844),"",OFFSET('Smelter Look-up'!$G$4,$V844-4,0))</f>
        <v/>
      </c>
      <c r="I844" s="217" t="s">
        <v>15631</v>
      </c>
      <c r="J844" s="217" t="s">
        <v>15631</v>
      </c>
      <c r="K844" s="268"/>
      <c r="L844" s="268"/>
      <c r="M844" s="268"/>
      <c r="N844" s="268"/>
      <c r="O844" s="268"/>
      <c r="P844" s="218"/>
      <c r="Q844" s="269"/>
      <c r="R844" s="215" t="str">
        <f ca="1">IF(ISERROR($V844),"",OFFSET('Smelter Look-up'!$C$4,$V844-4,0)&amp;"")</f>
        <v/>
      </c>
      <c r="S844" s="222" t="str">
        <f t="shared" ref="S844:S874" ca="1" si="123">IF(B844="","",IF(ISERROR(MATCH($E844,CL,0)),"Unknown",INDIRECT("'C'!$A$"&amp;MATCH($E844,CL,0)+1)))</f>
        <v/>
      </c>
      <c r="T844" s="222" t="str">
        <f ca="1">IF(B844="","",IF(ISERROR(MATCH($J844,SorP!$B$1:$B$6230,0)),"",INDIRECT("'SorP'!$A$"&amp;MATCH($J844,SorP!$B$1:$B$6230,0))))</f>
        <v/>
      </c>
      <c r="U844" s="238"/>
      <c r="V844" s="270" t="e">
        <f>IF(C844="",NA(),MATCH($B844&amp;$C844,'Smelter Look-up'!$J:$J,0))</f>
        <v>#N/A</v>
      </c>
      <c r="W844" s="271"/>
      <c r="X844" s="271">
        <f t="shared" ref="X844:X874" si="124">IF(AND(C844="Smelter not listed",OR(LEN(D844)=0,LEN(E844)=0)),1,0)</f>
        <v>0</v>
      </c>
      <c r="Y844" s="271"/>
      <c r="Z844" s="271"/>
      <c r="AB844" s="273" t="str">
        <f t="shared" ref="AB844:AB874" si="125">B844&amp;C844</f>
        <v/>
      </c>
    </row>
    <row r="845" spans="1:28" s="272" customFormat="1" ht="20.25">
      <c r="A845" s="214"/>
      <c r="B845" s="215" t="str">
        <f>IF(LEN(A845)=0,"",INDEX('Smelter Look-up'!$A:$A,MATCH($A845,'Smelter Look-up'!$E:$E,0)))</f>
        <v/>
      </c>
      <c r="C845" s="219" t="str">
        <f>IF(LEN(A845)=0,"",INDEX('Smelter Look-up'!$C:$C,MATCH($A845,'Smelter Look-up'!$E:$E,0)))</f>
        <v/>
      </c>
      <c r="D845" s="278"/>
      <c r="E845" s="215" t="s">
        <v>15631</v>
      </c>
      <c r="F845" s="215" t="s">
        <v>15631</v>
      </c>
      <c r="G845" s="215" t="s">
        <v>15631</v>
      </c>
      <c r="H845" s="216" t="str">
        <f ca="1">IF(ISERROR($V845),"",OFFSET('Smelter Look-up'!$G$4,$V845-4,0))</f>
        <v/>
      </c>
      <c r="I845" s="217" t="s">
        <v>15631</v>
      </c>
      <c r="J845" s="217" t="s">
        <v>15631</v>
      </c>
      <c r="K845" s="268"/>
      <c r="L845" s="268"/>
      <c r="M845" s="268"/>
      <c r="N845" s="268"/>
      <c r="O845" s="268"/>
      <c r="P845" s="218"/>
      <c r="Q845" s="269"/>
      <c r="R845" s="215" t="str">
        <f ca="1">IF(ISERROR($V845),"",OFFSET('Smelter Look-up'!$C$4,$V845-4,0)&amp;"")</f>
        <v/>
      </c>
      <c r="S845" s="222" t="str">
        <f t="shared" ca="1" si="123"/>
        <v/>
      </c>
      <c r="T845" s="222" t="str">
        <f ca="1">IF(B845="","",IF(ISERROR(MATCH($J845,SorP!$B$1:$B$6230,0)),"",INDIRECT("'SorP'!$A$"&amp;MATCH($J845,SorP!$B$1:$B$6230,0))))</f>
        <v/>
      </c>
      <c r="U845" s="238"/>
      <c r="V845" s="270" t="e">
        <f>IF(C845="",NA(),MATCH($B845&amp;$C845,'Smelter Look-up'!$J:$J,0))</f>
        <v>#N/A</v>
      </c>
      <c r="W845" s="271"/>
      <c r="X845" s="271">
        <f t="shared" si="124"/>
        <v>0</v>
      </c>
      <c r="Y845" s="271"/>
      <c r="Z845" s="271"/>
      <c r="AB845" s="273" t="str">
        <f t="shared" si="125"/>
        <v/>
      </c>
    </row>
    <row r="846" spans="1:28" s="272" customFormat="1" ht="20.25">
      <c r="A846" s="214"/>
      <c r="B846" s="215" t="str">
        <f>IF(LEN(A846)=0,"",INDEX('Smelter Look-up'!$A:$A,MATCH($A846,'Smelter Look-up'!$E:$E,0)))</f>
        <v/>
      </c>
      <c r="C846" s="219" t="str">
        <f>IF(LEN(A846)=0,"",INDEX('Smelter Look-up'!$C:$C,MATCH($A846,'Smelter Look-up'!$E:$E,0)))</f>
        <v/>
      </c>
      <c r="D846" s="278"/>
      <c r="E846" s="215" t="s">
        <v>15631</v>
      </c>
      <c r="F846" s="215" t="s">
        <v>15631</v>
      </c>
      <c r="G846" s="215" t="s">
        <v>15631</v>
      </c>
      <c r="H846" s="216" t="str">
        <f ca="1">IF(ISERROR($V846),"",OFFSET('Smelter Look-up'!$G$4,$V846-4,0))</f>
        <v/>
      </c>
      <c r="I846" s="217" t="s">
        <v>15631</v>
      </c>
      <c r="J846" s="217" t="s">
        <v>15631</v>
      </c>
      <c r="K846" s="268"/>
      <c r="L846" s="268"/>
      <c r="M846" s="268"/>
      <c r="N846" s="268"/>
      <c r="O846" s="268"/>
      <c r="P846" s="218"/>
      <c r="Q846" s="269"/>
      <c r="R846" s="215" t="str">
        <f ca="1">IF(ISERROR($V846),"",OFFSET('Smelter Look-up'!$C$4,$V846-4,0)&amp;"")</f>
        <v/>
      </c>
      <c r="S846" s="222" t="str">
        <f t="shared" ca="1" si="123"/>
        <v/>
      </c>
      <c r="T846" s="222" t="str">
        <f ca="1">IF(B846="","",IF(ISERROR(MATCH($J846,SorP!$B$1:$B$6230,0)),"",INDIRECT("'SorP'!$A$"&amp;MATCH($J846,SorP!$B$1:$B$6230,0))))</f>
        <v/>
      </c>
      <c r="U846" s="238"/>
      <c r="V846" s="270" t="e">
        <f>IF(C846="",NA(),MATCH($B846&amp;$C846,'Smelter Look-up'!$J:$J,0))</f>
        <v>#N/A</v>
      </c>
      <c r="W846" s="271"/>
      <c r="X846" s="271">
        <f t="shared" si="124"/>
        <v>0</v>
      </c>
      <c r="Y846" s="271"/>
      <c r="Z846" s="271"/>
      <c r="AB846" s="273" t="str">
        <f t="shared" si="125"/>
        <v/>
      </c>
    </row>
    <row r="847" spans="1:28" s="272" customFormat="1" ht="20.25">
      <c r="A847" s="214"/>
      <c r="B847" s="215" t="str">
        <f>IF(LEN(A847)=0,"",INDEX('Smelter Look-up'!$A:$A,MATCH($A847,'Smelter Look-up'!$E:$E,0)))</f>
        <v/>
      </c>
      <c r="C847" s="219" t="str">
        <f>IF(LEN(A847)=0,"",INDEX('Smelter Look-up'!$C:$C,MATCH($A847,'Smelter Look-up'!$E:$E,0)))</f>
        <v/>
      </c>
      <c r="D847" s="278"/>
      <c r="E847" s="215" t="s">
        <v>15631</v>
      </c>
      <c r="F847" s="215" t="s">
        <v>15631</v>
      </c>
      <c r="G847" s="215" t="s">
        <v>15631</v>
      </c>
      <c r="H847" s="216" t="str">
        <f ca="1">IF(ISERROR($V847),"",OFFSET('Smelter Look-up'!$G$4,$V847-4,0))</f>
        <v/>
      </c>
      <c r="I847" s="217" t="s">
        <v>15631</v>
      </c>
      <c r="J847" s="217" t="s">
        <v>15631</v>
      </c>
      <c r="K847" s="268"/>
      <c r="L847" s="268"/>
      <c r="M847" s="268"/>
      <c r="N847" s="268"/>
      <c r="O847" s="268"/>
      <c r="P847" s="218"/>
      <c r="Q847" s="269"/>
      <c r="R847" s="215" t="str">
        <f ca="1">IF(ISERROR($V847),"",OFFSET('Smelter Look-up'!$C$4,$V847-4,0)&amp;"")</f>
        <v/>
      </c>
      <c r="S847" s="222" t="str">
        <f t="shared" ca="1" si="123"/>
        <v/>
      </c>
      <c r="T847" s="222" t="str">
        <f ca="1">IF(B847="","",IF(ISERROR(MATCH($J847,SorP!$B$1:$B$6230,0)),"",INDIRECT("'SorP'!$A$"&amp;MATCH($J847,SorP!$B$1:$B$6230,0))))</f>
        <v/>
      </c>
      <c r="U847" s="238"/>
      <c r="V847" s="270" t="e">
        <f>IF(C847="",NA(),MATCH($B847&amp;$C847,'Smelter Look-up'!$J:$J,0))</f>
        <v>#N/A</v>
      </c>
      <c r="W847" s="271"/>
      <c r="X847" s="271">
        <f t="shared" si="124"/>
        <v>0</v>
      </c>
      <c r="Y847" s="271"/>
      <c r="Z847" s="271"/>
      <c r="AB847" s="273" t="str">
        <f t="shared" si="125"/>
        <v/>
      </c>
    </row>
    <row r="848" spans="1:28" s="272" customFormat="1" ht="20.25">
      <c r="A848" s="214"/>
      <c r="B848" s="215" t="str">
        <f>IF(LEN(A848)=0,"",INDEX('Smelter Look-up'!$A:$A,MATCH($A848,'Smelter Look-up'!$E:$E,0)))</f>
        <v/>
      </c>
      <c r="C848" s="219" t="str">
        <f>IF(LEN(A848)=0,"",INDEX('Smelter Look-up'!$C:$C,MATCH($A848,'Smelter Look-up'!$E:$E,0)))</f>
        <v/>
      </c>
      <c r="D848" s="278"/>
      <c r="E848" s="215" t="s">
        <v>15631</v>
      </c>
      <c r="F848" s="215" t="s">
        <v>15631</v>
      </c>
      <c r="G848" s="215" t="s">
        <v>15631</v>
      </c>
      <c r="H848" s="216" t="str">
        <f ca="1">IF(ISERROR($V848),"",OFFSET('Smelter Look-up'!$G$4,$V848-4,0))</f>
        <v/>
      </c>
      <c r="I848" s="217" t="s">
        <v>15631</v>
      </c>
      <c r="J848" s="217" t="s">
        <v>15631</v>
      </c>
      <c r="K848" s="268"/>
      <c r="L848" s="268"/>
      <c r="M848" s="268"/>
      <c r="N848" s="268"/>
      <c r="O848" s="268"/>
      <c r="P848" s="218"/>
      <c r="Q848" s="269"/>
      <c r="R848" s="215" t="str">
        <f ca="1">IF(ISERROR($V848),"",OFFSET('Smelter Look-up'!$C$4,$V848-4,0)&amp;"")</f>
        <v/>
      </c>
      <c r="S848" s="222" t="str">
        <f t="shared" ca="1" si="123"/>
        <v/>
      </c>
      <c r="T848" s="222" t="str">
        <f ca="1">IF(B848="","",IF(ISERROR(MATCH($J848,SorP!$B$1:$B$6230,0)),"",INDIRECT("'SorP'!$A$"&amp;MATCH($J848,SorP!$B$1:$B$6230,0))))</f>
        <v/>
      </c>
      <c r="U848" s="238"/>
      <c r="V848" s="270" t="e">
        <f>IF(C848="",NA(),MATCH($B848&amp;$C848,'Smelter Look-up'!$J:$J,0))</f>
        <v>#N/A</v>
      </c>
      <c r="W848" s="271"/>
      <c r="X848" s="271">
        <f t="shared" si="124"/>
        <v>0</v>
      </c>
      <c r="Y848" s="271"/>
      <c r="Z848" s="271"/>
      <c r="AB848" s="273" t="str">
        <f t="shared" si="125"/>
        <v/>
      </c>
    </row>
    <row r="849" spans="1:28" s="272" customFormat="1" ht="20.25">
      <c r="A849" s="214"/>
      <c r="B849" s="215" t="str">
        <f>IF(LEN(A849)=0,"",INDEX('Smelter Look-up'!$A:$A,MATCH($A849,'Smelter Look-up'!$E:$E,0)))</f>
        <v/>
      </c>
      <c r="C849" s="219" t="str">
        <f>IF(LEN(A849)=0,"",INDEX('Smelter Look-up'!$C:$C,MATCH($A849,'Smelter Look-up'!$E:$E,0)))</f>
        <v/>
      </c>
      <c r="D849" s="278"/>
      <c r="E849" s="215" t="s">
        <v>15631</v>
      </c>
      <c r="F849" s="215" t="s">
        <v>15631</v>
      </c>
      <c r="G849" s="215" t="s">
        <v>15631</v>
      </c>
      <c r="H849" s="216" t="str">
        <f ca="1">IF(ISERROR($V849),"",OFFSET('Smelter Look-up'!$G$4,$V849-4,0))</f>
        <v/>
      </c>
      <c r="I849" s="217" t="s">
        <v>15631</v>
      </c>
      <c r="J849" s="217" t="s">
        <v>15631</v>
      </c>
      <c r="K849" s="268"/>
      <c r="L849" s="268"/>
      <c r="M849" s="268"/>
      <c r="N849" s="268"/>
      <c r="O849" s="268"/>
      <c r="P849" s="218"/>
      <c r="Q849" s="269"/>
      <c r="R849" s="215" t="str">
        <f ca="1">IF(ISERROR($V849),"",OFFSET('Smelter Look-up'!$C$4,$V849-4,0)&amp;"")</f>
        <v/>
      </c>
      <c r="S849" s="222" t="str">
        <f t="shared" ca="1" si="123"/>
        <v/>
      </c>
      <c r="T849" s="222" t="str">
        <f ca="1">IF(B849="","",IF(ISERROR(MATCH($J849,SorP!$B$1:$B$6230,0)),"",INDIRECT("'SorP'!$A$"&amp;MATCH($J849,SorP!$B$1:$B$6230,0))))</f>
        <v/>
      </c>
      <c r="U849" s="238"/>
      <c r="V849" s="270" t="e">
        <f>IF(C849="",NA(),MATCH($B849&amp;$C849,'Smelter Look-up'!$J:$J,0))</f>
        <v>#N/A</v>
      </c>
      <c r="W849" s="271"/>
      <c r="X849" s="271">
        <f t="shared" si="124"/>
        <v>0</v>
      </c>
      <c r="Y849" s="271"/>
      <c r="Z849" s="271"/>
      <c r="AB849" s="273" t="str">
        <f t="shared" si="125"/>
        <v/>
      </c>
    </row>
    <row r="850" spans="1:28" s="272" customFormat="1" ht="20.25">
      <c r="A850" s="214"/>
      <c r="B850" s="215" t="str">
        <f>IF(LEN(A850)=0,"",INDEX('Smelter Look-up'!$A:$A,MATCH($A850,'Smelter Look-up'!$E:$E,0)))</f>
        <v/>
      </c>
      <c r="C850" s="219" t="str">
        <f>IF(LEN(A850)=0,"",INDEX('Smelter Look-up'!$C:$C,MATCH($A850,'Smelter Look-up'!$E:$E,0)))</f>
        <v/>
      </c>
      <c r="D850" s="278"/>
      <c r="E850" s="215" t="s">
        <v>15631</v>
      </c>
      <c r="F850" s="215" t="s">
        <v>15631</v>
      </c>
      <c r="G850" s="215" t="s">
        <v>15631</v>
      </c>
      <c r="H850" s="216" t="str">
        <f ca="1">IF(ISERROR($V850),"",OFFSET('Smelter Look-up'!$G$4,$V850-4,0))</f>
        <v/>
      </c>
      <c r="I850" s="217" t="s">
        <v>15631</v>
      </c>
      <c r="J850" s="217" t="s">
        <v>15631</v>
      </c>
      <c r="K850" s="268"/>
      <c r="L850" s="268"/>
      <c r="M850" s="268"/>
      <c r="N850" s="268"/>
      <c r="O850" s="268"/>
      <c r="P850" s="218"/>
      <c r="Q850" s="269"/>
      <c r="R850" s="215" t="str">
        <f ca="1">IF(ISERROR($V850),"",OFFSET('Smelter Look-up'!$C$4,$V850-4,0)&amp;"")</f>
        <v/>
      </c>
      <c r="S850" s="222" t="str">
        <f t="shared" ca="1" si="123"/>
        <v/>
      </c>
      <c r="T850" s="222" t="str">
        <f ca="1">IF(B850="","",IF(ISERROR(MATCH($J850,SorP!$B$1:$B$6230,0)),"",INDIRECT("'SorP'!$A$"&amp;MATCH($J850,SorP!$B$1:$B$6230,0))))</f>
        <v/>
      </c>
      <c r="U850" s="238"/>
      <c r="V850" s="270" t="e">
        <f>IF(C850="",NA(),MATCH($B850&amp;$C850,'Smelter Look-up'!$J:$J,0))</f>
        <v>#N/A</v>
      </c>
      <c r="W850" s="271"/>
      <c r="X850" s="271">
        <f t="shared" si="124"/>
        <v>0</v>
      </c>
      <c r="Y850" s="271"/>
      <c r="Z850" s="271"/>
      <c r="AB850" s="273" t="str">
        <f t="shared" si="125"/>
        <v/>
      </c>
    </row>
    <row r="851" spans="1:28" s="272" customFormat="1" ht="20.25">
      <c r="A851" s="214"/>
      <c r="B851" s="215" t="str">
        <f>IF(LEN(A851)=0,"",INDEX('Smelter Look-up'!$A:$A,MATCH($A851,'Smelter Look-up'!$E:$E,0)))</f>
        <v/>
      </c>
      <c r="C851" s="219" t="str">
        <f>IF(LEN(A851)=0,"",INDEX('Smelter Look-up'!$C:$C,MATCH($A851,'Smelter Look-up'!$E:$E,0)))</f>
        <v/>
      </c>
      <c r="D851" s="278"/>
      <c r="E851" s="215" t="s">
        <v>15631</v>
      </c>
      <c r="F851" s="215" t="s">
        <v>15631</v>
      </c>
      <c r="G851" s="215" t="s">
        <v>15631</v>
      </c>
      <c r="H851" s="216" t="str">
        <f ca="1">IF(ISERROR($V851),"",OFFSET('Smelter Look-up'!$G$4,$V851-4,0))</f>
        <v/>
      </c>
      <c r="I851" s="217" t="s">
        <v>15631</v>
      </c>
      <c r="J851" s="217" t="s">
        <v>15631</v>
      </c>
      <c r="K851" s="268"/>
      <c r="L851" s="268"/>
      <c r="M851" s="268"/>
      <c r="N851" s="268"/>
      <c r="O851" s="268"/>
      <c r="P851" s="218"/>
      <c r="Q851" s="269"/>
      <c r="R851" s="215" t="str">
        <f ca="1">IF(ISERROR($V851),"",OFFSET('Smelter Look-up'!$C$4,$V851-4,0)&amp;"")</f>
        <v/>
      </c>
      <c r="S851" s="222" t="str">
        <f t="shared" ca="1" si="123"/>
        <v/>
      </c>
      <c r="T851" s="222" t="str">
        <f ca="1">IF(B851="","",IF(ISERROR(MATCH($J851,SorP!$B$1:$B$6230,0)),"",INDIRECT("'SorP'!$A$"&amp;MATCH($J851,SorP!$B$1:$B$6230,0))))</f>
        <v/>
      </c>
      <c r="U851" s="238"/>
      <c r="V851" s="270" t="e">
        <f>IF(C851="",NA(),MATCH($B851&amp;$C851,'Smelter Look-up'!$J:$J,0))</f>
        <v>#N/A</v>
      </c>
      <c r="W851" s="271"/>
      <c r="X851" s="271">
        <f t="shared" si="124"/>
        <v>0</v>
      </c>
      <c r="Y851" s="271"/>
      <c r="Z851" s="271"/>
      <c r="AB851" s="273" t="str">
        <f t="shared" si="125"/>
        <v/>
      </c>
    </row>
    <row r="852" spans="1:28" s="272" customFormat="1" ht="20.25">
      <c r="A852" s="214"/>
      <c r="B852" s="215" t="str">
        <f>IF(LEN(A852)=0,"",INDEX('Smelter Look-up'!$A:$A,MATCH($A852,'Smelter Look-up'!$E:$E,0)))</f>
        <v/>
      </c>
      <c r="C852" s="219" t="str">
        <f>IF(LEN(A852)=0,"",INDEX('Smelter Look-up'!$C:$C,MATCH($A852,'Smelter Look-up'!$E:$E,0)))</f>
        <v/>
      </c>
      <c r="D852" s="278"/>
      <c r="E852" s="215" t="s">
        <v>15631</v>
      </c>
      <c r="F852" s="215" t="s">
        <v>15631</v>
      </c>
      <c r="G852" s="215" t="s">
        <v>15631</v>
      </c>
      <c r="H852" s="216" t="str">
        <f ca="1">IF(ISERROR($V852),"",OFFSET('Smelter Look-up'!$G$4,$V852-4,0))</f>
        <v/>
      </c>
      <c r="I852" s="217" t="s">
        <v>15631</v>
      </c>
      <c r="J852" s="217" t="s">
        <v>15631</v>
      </c>
      <c r="K852" s="268"/>
      <c r="L852" s="268"/>
      <c r="M852" s="268"/>
      <c r="N852" s="268"/>
      <c r="O852" s="268"/>
      <c r="P852" s="218"/>
      <c r="Q852" s="269"/>
      <c r="R852" s="215" t="str">
        <f ca="1">IF(ISERROR($V852),"",OFFSET('Smelter Look-up'!$C$4,$V852-4,0)&amp;"")</f>
        <v/>
      </c>
      <c r="S852" s="222" t="str">
        <f t="shared" ca="1" si="123"/>
        <v/>
      </c>
      <c r="T852" s="222" t="str">
        <f ca="1">IF(B852="","",IF(ISERROR(MATCH($J852,SorP!$B$1:$B$6230,0)),"",INDIRECT("'SorP'!$A$"&amp;MATCH($J852,SorP!$B$1:$B$6230,0))))</f>
        <v/>
      </c>
      <c r="U852" s="238"/>
      <c r="V852" s="270" t="e">
        <f>IF(C852="",NA(),MATCH($B852&amp;$C852,'Smelter Look-up'!$J:$J,0))</f>
        <v>#N/A</v>
      </c>
      <c r="W852" s="271"/>
      <c r="X852" s="271">
        <f t="shared" si="124"/>
        <v>0</v>
      </c>
      <c r="Y852" s="271"/>
      <c r="Z852" s="271"/>
      <c r="AB852" s="273" t="str">
        <f t="shared" si="125"/>
        <v/>
      </c>
    </row>
    <row r="853" spans="1:28" s="272" customFormat="1" ht="20.25">
      <c r="A853" s="214"/>
      <c r="B853" s="215" t="str">
        <f>IF(LEN(A853)=0,"",INDEX('Smelter Look-up'!$A:$A,MATCH($A853,'Smelter Look-up'!$E:$E,0)))</f>
        <v/>
      </c>
      <c r="C853" s="219" t="str">
        <f>IF(LEN(A853)=0,"",INDEX('Smelter Look-up'!$C:$C,MATCH($A853,'Smelter Look-up'!$E:$E,0)))</f>
        <v/>
      </c>
      <c r="D853" s="278"/>
      <c r="E853" s="215" t="s">
        <v>15631</v>
      </c>
      <c r="F853" s="215" t="s">
        <v>15631</v>
      </c>
      <c r="G853" s="215" t="s">
        <v>15631</v>
      </c>
      <c r="H853" s="216" t="str">
        <f ca="1">IF(ISERROR($V853),"",OFFSET('Smelter Look-up'!$G$4,$V853-4,0))</f>
        <v/>
      </c>
      <c r="I853" s="217" t="s">
        <v>15631</v>
      </c>
      <c r="J853" s="217" t="s">
        <v>15631</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si="124"/>
        <v>0</v>
      </c>
      <c r="Y853" s="271"/>
      <c r="Z853" s="271"/>
      <c r="AB853" s="273" t="str">
        <f t="shared" si="125"/>
        <v/>
      </c>
    </row>
    <row r="854" spans="1:28" s="272" customFormat="1" ht="20.25">
      <c r="A854" s="214"/>
      <c r="B854" s="215" t="str">
        <f>IF(LEN(A854)=0,"",INDEX('Smelter Look-up'!$A:$A,MATCH($A854,'Smelter Look-up'!$E:$E,0)))</f>
        <v/>
      </c>
      <c r="C854" s="219" t="str">
        <f>IF(LEN(A854)=0,"",INDEX('Smelter Look-up'!$C:$C,MATCH($A854,'Smelter Look-up'!$E:$E,0)))</f>
        <v/>
      </c>
      <c r="D854" s="278"/>
      <c r="E854" s="215" t="s">
        <v>15631</v>
      </c>
      <c r="F854" s="215" t="s">
        <v>15631</v>
      </c>
      <c r="G854" s="215" t="s">
        <v>15631</v>
      </c>
      <c r="H854" s="216" t="str">
        <f ca="1">IF(ISERROR($V854),"",OFFSET('Smelter Look-up'!$G$4,$V854-4,0))</f>
        <v/>
      </c>
      <c r="I854" s="217" t="s">
        <v>15631</v>
      </c>
      <c r="J854" s="217" t="s">
        <v>15631</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si="124"/>
        <v>0</v>
      </c>
      <c r="Y854" s="271"/>
      <c r="Z854" s="271"/>
      <c r="AB854" s="273" t="str">
        <f t="shared" si="125"/>
        <v/>
      </c>
    </row>
    <row r="855" spans="1:28" s="272" customFormat="1" ht="20.25">
      <c r="A855" s="214"/>
      <c r="B855" s="215" t="str">
        <f>IF(LEN(A855)=0,"",INDEX('Smelter Look-up'!$A:$A,MATCH($A855,'Smelter Look-up'!$E:$E,0)))</f>
        <v/>
      </c>
      <c r="C855" s="219" t="str">
        <f>IF(LEN(A855)=0,"",INDEX('Smelter Look-up'!$C:$C,MATCH($A855,'Smelter Look-up'!$E:$E,0)))</f>
        <v/>
      </c>
      <c r="D855" s="278"/>
      <c r="E855" s="215" t="s">
        <v>15631</v>
      </c>
      <c r="F855" s="215" t="s">
        <v>15631</v>
      </c>
      <c r="G855" s="215" t="s">
        <v>15631</v>
      </c>
      <c r="H855" s="216" t="str">
        <f ca="1">IF(ISERROR($V855),"",OFFSET('Smelter Look-up'!$G$4,$V855-4,0))</f>
        <v/>
      </c>
      <c r="I855" s="217" t="s">
        <v>15631</v>
      </c>
      <c r="J855" s="217" t="s">
        <v>15631</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si="124"/>
        <v>0</v>
      </c>
      <c r="Y855" s="271"/>
      <c r="Z855" s="271"/>
      <c r="AB855" s="273" t="str">
        <f t="shared" si="125"/>
        <v/>
      </c>
    </row>
    <row r="856" spans="1:28" s="272" customFormat="1" ht="20.25">
      <c r="A856" s="214"/>
      <c r="B856" s="215" t="str">
        <f>IF(LEN(A856)=0,"",INDEX('Smelter Look-up'!$A:$A,MATCH($A856,'Smelter Look-up'!$E:$E,0)))</f>
        <v/>
      </c>
      <c r="C856" s="219" t="str">
        <f>IF(LEN(A856)=0,"",INDEX('Smelter Look-up'!$C:$C,MATCH($A856,'Smelter Look-up'!$E:$E,0)))</f>
        <v/>
      </c>
      <c r="D856" s="278"/>
      <c r="E856" s="215" t="s">
        <v>15631</v>
      </c>
      <c r="F856" s="215" t="s">
        <v>15631</v>
      </c>
      <c r="G856" s="215" t="s">
        <v>15631</v>
      </c>
      <c r="H856" s="216" t="str">
        <f ca="1">IF(ISERROR($V856),"",OFFSET('Smelter Look-up'!$G$4,$V856-4,0))</f>
        <v/>
      </c>
      <c r="I856" s="217" t="s">
        <v>15631</v>
      </c>
      <c r="J856" s="217" t="s">
        <v>15631</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si="124"/>
        <v>0</v>
      </c>
      <c r="Y856" s="271"/>
      <c r="Z856" s="271"/>
      <c r="AB856" s="273" t="str">
        <f t="shared" si="125"/>
        <v/>
      </c>
    </row>
    <row r="857" spans="1:28" s="272" customFormat="1" ht="20.25">
      <c r="A857" s="214"/>
      <c r="B857" s="215" t="str">
        <f>IF(LEN(A857)=0,"",INDEX('Smelter Look-up'!$A:$A,MATCH($A857,'Smelter Look-up'!$E:$E,0)))</f>
        <v/>
      </c>
      <c r="C857" s="219" t="str">
        <f>IF(LEN(A857)=0,"",INDEX('Smelter Look-up'!$C:$C,MATCH($A857,'Smelter Look-up'!$E:$E,0)))</f>
        <v/>
      </c>
      <c r="D857" s="278"/>
      <c r="E857" s="215" t="s">
        <v>15631</v>
      </c>
      <c r="F857" s="215" t="s">
        <v>15631</v>
      </c>
      <c r="G857" s="215" t="s">
        <v>15631</v>
      </c>
      <c r="H857" s="216" t="str">
        <f ca="1">IF(ISERROR($V857),"",OFFSET('Smelter Look-up'!$G$4,$V857-4,0))</f>
        <v/>
      </c>
      <c r="I857" s="217" t="s">
        <v>15631</v>
      </c>
      <c r="J857" s="217" t="s">
        <v>15631</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si="124"/>
        <v>0</v>
      </c>
      <c r="Y857" s="271"/>
      <c r="Z857" s="271"/>
      <c r="AB857" s="273" t="str">
        <f t="shared" si="125"/>
        <v/>
      </c>
    </row>
    <row r="858" spans="1:28" s="272" customFormat="1" ht="20.25">
      <c r="A858" s="214"/>
      <c r="B858" s="215" t="str">
        <f>IF(LEN(A858)=0,"",INDEX('Smelter Look-up'!$A:$A,MATCH($A858,'Smelter Look-up'!$E:$E,0)))</f>
        <v/>
      </c>
      <c r="C858" s="219" t="str">
        <f>IF(LEN(A858)=0,"",INDEX('Smelter Look-up'!$C:$C,MATCH($A858,'Smelter Look-up'!$E:$E,0)))</f>
        <v/>
      </c>
      <c r="D858" s="278"/>
      <c r="E858" s="215" t="s">
        <v>15631</v>
      </c>
      <c r="F858" s="215" t="s">
        <v>15631</v>
      </c>
      <c r="G858" s="215" t="s">
        <v>15631</v>
      </c>
      <c r="H858" s="216" t="str">
        <f ca="1">IF(ISERROR($V858),"",OFFSET('Smelter Look-up'!$G$4,$V858-4,0))</f>
        <v/>
      </c>
      <c r="I858" s="217" t="s">
        <v>15631</v>
      </c>
      <c r="J858" s="217" t="s">
        <v>15631</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si="124"/>
        <v>0</v>
      </c>
      <c r="Y858" s="271"/>
      <c r="Z858" s="271"/>
      <c r="AB858" s="273" t="str">
        <f t="shared" si="125"/>
        <v/>
      </c>
    </row>
    <row r="859" spans="1:28" s="272" customFormat="1" ht="20.25">
      <c r="A859" s="214"/>
      <c r="B859" s="215" t="str">
        <f>IF(LEN(A859)=0,"",INDEX('Smelter Look-up'!$A:$A,MATCH($A859,'Smelter Look-up'!$E:$E,0)))</f>
        <v/>
      </c>
      <c r="C859" s="219" t="str">
        <f>IF(LEN(A859)=0,"",INDEX('Smelter Look-up'!$C:$C,MATCH($A859,'Smelter Look-up'!$E:$E,0)))</f>
        <v/>
      </c>
      <c r="D859" s="278"/>
      <c r="E859" s="215" t="s">
        <v>15631</v>
      </c>
      <c r="F859" s="215" t="s">
        <v>15631</v>
      </c>
      <c r="G859" s="215" t="s">
        <v>15631</v>
      </c>
      <c r="H859" s="216" t="str">
        <f ca="1">IF(ISERROR($V859),"",OFFSET('Smelter Look-up'!$G$4,$V859-4,0))</f>
        <v/>
      </c>
      <c r="I859" s="217" t="s">
        <v>15631</v>
      </c>
      <c r="J859" s="217" t="s">
        <v>15631</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
        <v>15631</v>
      </c>
      <c r="F860" s="215" t="s">
        <v>15631</v>
      </c>
      <c r="G860" s="215" t="s">
        <v>15631</v>
      </c>
      <c r="H860" s="216" t="str">
        <f ca="1">IF(ISERROR($V860),"",OFFSET('Smelter Look-up'!$G$4,$V860-4,0))</f>
        <v/>
      </c>
      <c r="I860" s="217" t="s">
        <v>15631</v>
      </c>
      <c r="J860" s="217" t="s">
        <v>15631</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
        <v>15631</v>
      </c>
      <c r="F861" s="215" t="s">
        <v>15631</v>
      </c>
      <c r="G861" s="215" t="s">
        <v>15631</v>
      </c>
      <c r="H861" s="216" t="str">
        <f ca="1">IF(ISERROR($V861),"",OFFSET('Smelter Look-up'!$G$4,$V861-4,0))</f>
        <v/>
      </c>
      <c r="I861" s="217" t="s">
        <v>15631</v>
      </c>
      <c r="J861" s="217" t="s">
        <v>15631</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
        <v>15631</v>
      </c>
      <c r="F862" s="215" t="s">
        <v>15631</v>
      </c>
      <c r="G862" s="215" t="s">
        <v>15631</v>
      </c>
      <c r="H862" s="216" t="str">
        <f ca="1">IF(ISERROR($V862),"",OFFSET('Smelter Look-up'!$G$4,$V862-4,0))</f>
        <v/>
      </c>
      <c r="I862" s="217" t="s">
        <v>15631</v>
      </c>
      <c r="J862" s="217" t="s">
        <v>15631</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
        <v>15631</v>
      </c>
      <c r="F863" s="215" t="s">
        <v>15631</v>
      </c>
      <c r="G863" s="215" t="s">
        <v>15631</v>
      </c>
      <c r="H863" s="216" t="str">
        <f ca="1">IF(ISERROR($V863),"",OFFSET('Smelter Look-up'!$G$4,$V863-4,0))</f>
        <v/>
      </c>
      <c r="I863" s="217" t="s">
        <v>15631</v>
      </c>
      <c r="J863" s="217" t="s">
        <v>15631</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
        <v>15631</v>
      </c>
      <c r="F864" s="215" t="s">
        <v>15631</v>
      </c>
      <c r="G864" s="215" t="s">
        <v>15631</v>
      </c>
      <c r="H864" s="216" t="str">
        <f ca="1">IF(ISERROR($V864),"",OFFSET('Smelter Look-up'!$G$4,$V864-4,0))</f>
        <v/>
      </c>
      <c r="I864" s="217" t="s">
        <v>15631</v>
      </c>
      <c r="J864" s="217" t="s">
        <v>15631</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
        <v>15631</v>
      </c>
      <c r="F865" s="215" t="s">
        <v>15631</v>
      </c>
      <c r="G865" s="215" t="s">
        <v>15631</v>
      </c>
      <c r="H865" s="216" t="str">
        <f ca="1">IF(ISERROR($V865),"",OFFSET('Smelter Look-up'!$G$4,$V865-4,0))</f>
        <v/>
      </c>
      <c r="I865" s="217" t="s">
        <v>15631</v>
      </c>
      <c r="J865" s="217" t="s">
        <v>15631</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
        <v>15631</v>
      </c>
      <c r="F866" s="215" t="s">
        <v>15631</v>
      </c>
      <c r="G866" s="215" t="s">
        <v>15631</v>
      </c>
      <c r="H866" s="216" t="str">
        <f ca="1">IF(ISERROR($V866),"",OFFSET('Smelter Look-up'!$G$4,$V866-4,0))</f>
        <v/>
      </c>
      <c r="I866" s="217" t="s">
        <v>15631</v>
      </c>
      <c r="J866" s="217" t="s">
        <v>15631</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
        <v>15631</v>
      </c>
      <c r="F867" s="215" t="s">
        <v>15631</v>
      </c>
      <c r="G867" s="215" t="s">
        <v>15631</v>
      </c>
      <c r="H867" s="216" t="str">
        <f ca="1">IF(ISERROR($V867),"",OFFSET('Smelter Look-up'!$G$4,$V867-4,0))</f>
        <v/>
      </c>
      <c r="I867" s="217" t="s">
        <v>15631</v>
      </c>
      <c r="J867" s="217" t="s">
        <v>15631</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
        <v>15631</v>
      </c>
      <c r="F868" s="215" t="s">
        <v>15631</v>
      </c>
      <c r="G868" s="215" t="s">
        <v>15631</v>
      </c>
      <c r="H868" s="216" t="str">
        <f ca="1">IF(ISERROR($V868),"",OFFSET('Smelter Look-up'!$G$4,$V868-4,0))</f>
        <v/>
      </c>
      <c r="I868" s="217" t="s">
        <v>15631</v>
      </c>
      <c r="J868" s="217" t="s">
        <v>15631</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
        <v>15631</v>
      </c>
      <c r="F869" s="215" t="s">
        <v>15631</v>
      </c>
      <c r="G869" s="215" t="s">
        <v>15631</v>
      </c>
      <c r="H869" s="216" t="str">
        <f ca="1">IF(ISERROR($V869),"",OFFSET('Smelter Look-up'!$G$4,$V869-4,0))</f>
        <v/>
      </c>
      <c r="I869" s="217" t="s">
        <v>15631</v>
      </c>
      <c r="J869" s="217" t="s">
        <v>15631</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
        <v>15631</v>
      </c>
      <c r="F870" s="215" t="s">
        <v>15631</v>
      </c>
      <c r="G870" s="215" t="s">
        <v>15631</v>
      </c>
      <c r="H870" s="216" t="str">
        <f ca="1">IF(ISERROR($V870),"",OFFSET('Smelter Look-up'!$G$4,$V870-4,0))</f>
        <v/>
      </c>
      <c r="I870" s="217" t="s">
        <v>15631</v>
      </c>
      <c r="J870" s="217" t="s">
        <v>15631</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
        <v>15631</v>
      </c>
      <c r="F871" s="215" t="s">
        <v>15631</v>
      </c>
      <c r="G871" s="215" t="s">
        <v>15631</v>
      </c>
      <c r="H871" s="216" t="str">
        <f ca="1">IF(ISERROR($V871),"",OFFSET('Smelter Look-up'!$G$4,$V871-4,0))</f>
        <v/>
      </c>
      <c r="I871" s="217" t="s">
        <v>15631</v>
      </c>
      <c r="J871" s="217" t="s">
        <v>15631</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
        <v>15631</v>
      </c>
      <c r="F872" s="215" t="s">
        <v>15631</v>
      </c>
      <c r="G872" s="215" t="s">
        <v>15631</v>
      </c>
      <c r="H872" s="216" t="str">
        <f ca="1">IF(ISERROR($V872),"",OFFSET('Smelter Look-up'!$G$4,$V872-4,0))</f>
        <v/>
      </c>
      <c r="I872" s="217" t="s">
        <v>15631</v>
      </c>
      <c r="J872" s="217" t="s">
        <v>15631</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
        <v>15631</v>
      </c>
      <c r="F873" s="215" t="s">
        <v>15631</v>
      </c>
      <c r="G873" s="215" t="s">
        <v>15631</v>
      </c>
      <c r="H873" s="216" t="str">
        <f ca="1">IF(ISERROR($V873),"",OFFSET('Smelter Look-up'!$G$4,$V873-4,0))</f>
        <v/>
      </c>
      <c r="I873" s="217" t="s">
        <v>15631</v>
      </c>
      <c r="J873" s="217" t="s">
        <v>15631</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
        <v>15631</v>
      </c>
      <c r="F874" s="215" t="s">
        <v>15631</v>
      </c>
      <c r="G874" s="215" t="s">
        <v>15631</v>
      </c>
      <c r="H874" s="216" t="str">
        <f ca="1">IF(ISERROR($V874),"",OFFSET('Smelter Look-up'!$G$4,$V874-4,0))</f>
        <v/>
      </c>
      <c r="I874" s="217" t="s">
        <v>15631</v>
      </c>
      <c r="J874" s="217" t="s">
        <v>15631</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
        <v>15631</v>
      </c>
      <c r="F875" s="215" t="s">
        <v>15631</v>
      </c>
      <c r="G875" s="215" t="s">
        <v>15631</v>
      </c>
      <c r="H875" s="216" t="str">
        <f ca="1">IF(ISERROR($V875),"",OFFSET('Smelter Look-up'!$G$4,$V875-4,0))</f>
        <v/>
      </c>
      <c r="I875" s="217" t="s">
        <v>15631</v>
      </c>
      <c r="J875" s="217" t="s">
        <v>15631</v>
      </c>
      <c r="K875" s="268"/>
      <c r="L875" s="268"/>
      <c r="M875" s="268"/>
      <c r="N875" s="268"/>
      <c r="O875" s="268"/>
      <c r="P875" s="218"/>
      <c r="Q875" s="269"/>
      <c r="R875" s="215" t="str">
        <f ca="1">IF(ISERROR($V875),"",OFFSET('Smelter Look-up'!$C$4,$V875-4,0)&amp;"")</f>
        <v/>
      </c>
      <c r="S875" s="222" t="str">
        <f t="shared" ref="S875" ca="1" si="126">IF(B875="","",IF(ISERROR(MATCH($E875,CL,0)),"Unknown",INDIRECT("'C'!$A$"&amp;MATCH($E875,CL,0)+1)))</f>
        <v/>
      </c>
      <c r="T875" s="222" t="str">
        <f ca="1">IF(B875="","",IF(ISERROR(MATCH($J875,SorP!$B$1:$B$6230,0)),"",INDIRECT("'SorP'!$A$"&amp;MATCH($J875,SorP!$B$1:$B$6230,0))))</f>
        <v/>
      </c>
      <c r="U875" s="238"/>
      <c r="V875" s="270" t="e">
        <f>IF(C875="",NA(),MATCH($B875&amp;$C875,'Smelter Look-up'!$J:$J,0))</f>
        <v>#N/A</v>
      </c>
      <c r="W875" s="271"/>
      <c r="X875" s="271">
        <f t="shared" ref="X875" si="127">IF(AND(C875="Smelter not listed",OR(LEN(D875)=0,LEN(E875)=0)),1,0)</f>
        <v>0</v>
      </c>
      <c r="Y875" s="271"/>
      <c r="Z875" s="271"/>
      <c r="AB875" s="273" t="str">
        <f t="shared" ref="AB875" si="128">B875&amp;C875</f>
        <v/>
      </c>
    </row>
    <row r="876" spans="1:28" s="272" customFormat="1" ht="20.25">
      <c r="A876" s="214"/>
      <c r="B876" s="215" t="str">
        <f>IF(LEN(A876)=0,"",INDEX('Smelter Look-up'!$A:$A,MATCH($A876,'Smelter Look-up'!$E:$E,0)))</f>
        <v/>
      </c>
      <c r="C876" s="219" t="str">
        <f>IF(LEN(A876)=0,"",INDEX('Smelter Look-up'!$C:$C,MATCH($A876,'Smelter Look-up'!$E:$E,0)))</f>
        <v/>
      </c>
      <c r="D876" s="278"/>
      <c r="E876" s="215" t="s">
        <v>15631</v>
      </c>
      <c r="F876" s="215" t="s">
        <v>15631</v>
      </c>
      <c r="G876" s="215" t="s">
        <v>15631</v>
      </c>
      <c r="H876" s="216" t="str">
        <f ca="1">IF(ISERROR($V876),"",OFFSET('Smelter Look-up'!$G$4,$V876-4,0))</f>
        <v/>
      </c>
      <c r="I876" s="217" t="s">
        <v>15631</v>
      </c>
      <c r="J876" s="217" t="s">
        <v>15631</v>
      </c>
      <c r="K876" s="268"/>
      <c r="L876" s="268"/>
      <c r="M876" s="268"/>
      <c r="N876" s="268"/>
      <c r="O876" s="268"/>
      <c r="P876" s="218"/>
      <c r="Q876" s="269"/>
      <c r="R876" s="215" t="str">
        <f ca="1">IF(ISERROR($V876),"",OFFSET('Smelter Look-up'!$C$4,$V876-4,0)&amp;"")</f>
        <v/>
      </c>
      <c r="S876" s="222" t="str">
        <f t="shared" ref="S876:S907" ca="1" si="129">IF(B876="","",IF(ISERROR(MATCH($E876,CL,0)),"Unknown",INDIRECT("'C'!$A$"&amp;MATCH($E876,CL,0)+1)))</f>
        <v/>
      </c>
      <c r="T876" s="222" t="str">
        <f ca="1">IF(B876="","",IF(ISERROR(MATCH($J876,SorP!$B$1:$B$6230,0)),"",INDIRECT("'SorP'!$A$"&amp;MATCH($J876,SorP!$B$1:$B$6230,0))))</f>
        <v/>
      </c>
      <c r="U876" s="238"/>
      <c r="V876" s="270" t="e">
        <f>IF(C876="",NA(),MATCH($B876&amp;$C876,'Smelter Look-up'!$J:$J,0))</f>
        <v>#N/A</v>
      </c>
      <c r="W876" s="271"/>
      <c r="X876" s="271">
        <f t="shared" ref="X876:X907" si="130">IF(AND(C876="Smelter not listed",OR(LEN(D876)=0,LEN(E876)=0)),1,0)</f>
        <v>0</v>
      </c>
      <c r="Y876" s="271"/>
      <c r="Z876" s="271"/>
      <c r="AB876" s="273" t="str">
        <f t="shared" ref="AB876:AB907" si="131">B876&amp;C876</f>
        <v/>
      </c>
    </row>
    <row r="877" spans="1:28" s="272" customFormat="1" ht="20.25">
      <c r="A877" s="214"/>
      <c r="B877" s="215" t="str">
        <f>IF(LEN(A877)=0,"",INDEX('Smelter Look-up'!$A:$A,MATCH($A877,'Smelter Look-up'!$E:$E,0)))</f>
        <v/>
      </c>
      <c r="C877" s="219" t="str">
        <f>IF(LEN(A877)=0,"",INDEX('Smelter Look-up'!$C:$C,MATCH($A877,'Smelter Look-up'!$E:$E,0)))</f>
        <v/>
      </c>
      <c r="D877" s="278"/>
      <c r="E877" s="215" t="s">
        <v>15631</v>
      </c>
      <c r="F877" s="215" t="s">
        <v>15631</v>
      </c>
      <c r="G877" s="215" t="s">
        <v>15631</v>
      </c>
      <c r="H877" s="216" t="str">
        <f ca="1">IF(ISERROR($V877),"",OFFSET('Smelter Look-up'!$G$4,$V877-4,0))</f>
        <v/>
      </c>
      <c r="I877" s="217" t="s">
        <v>15631</v>
      </c>
      <c r="J877" s="217" t="s">
        <v>15631</v>
      </c>
      <c r="K877" s="268"/>
      <c r="L877" s="268"/>
      <c r="M877" s="268"/>
      <c r="N877" s="268"/>
      <c r="O877" s="268"/>
      <c r="P877" s="218"/>
      <c r="Q877" s="269"/>
      <c r="R877" s="215" t="str">
        <f ca="1">IF(ISERROR($V877),"",OFFSET('Smelter Look-up'!$C$4,$V877-4,0)&amp;"")</f>
        <v/>
      </c>
      <c r="S877" s="222" t="str">
        <f t="shared" ca="1" si="129"/>
        <v/>
      </c>
      <c r="T877" s="222" t="str">
        <f ca="1">IF(B877="","",IF(ISERROR(MATCH($J877,SorP!$B$1:$B$6230,0)),"",INDIRECT("'SorP'!$A$"&amp;MATCH($J877,SorP!$B$1:$B$6230,0))))</f>
        <v/>
      </c>
      <c r="U877" s="238"/>
      <c r="V877" s="270" t="e">
        <f>IF(C877="",NA(),MATCH($B877&amp;$C877,'Smelter Look-up'!$J:$J,0))</f>
        <v>#N/A</v>
      </c>
      <c r="W877" s="271"/>
      <c r="X877" s="271">
        <f t="shared" si="130"/>
        <v>0</v>
      </c>
      <c r="Y877" s="271"/>
      <c r="Z877" s="271"/>
      <c r="AB877" s="273" t="str">
        <f t="shared" si="131"/>
        <v/>
      </c>
    </row>
    <row r="878" spans="1:28" s="272" customFormat="1" ht="20.25">
      <c r="A878" s="214"/>
      <c r="B878" s="215" t="str">
        <f>IF(LEN(A878)=0,"",INDEX('Smelter Look-up'!$A:$A,MATCH($A878,'Smelter Look-up'!$E:$E,0)))</f>
        <v/>
      </c>
      <c r="C878" s="219" t="str">
        <f>IF(LEN(A878)=0,"",INDEX('Smelter Look-up'!$C:$C,MATCH($A878,'Smelter Look-up'!$E:$E,0)))</f>
        <v/>
      </c>
      <c r="D878" s="278"/>
      <c r="E878" s="215" t="s">
        <v>15631</v>
      </c>
      <c r="F878" s="215" t="s">
        <v>15631</v>
      </c>
      <c r="G878" s="215" t="s">
        <v>15631</v>
      </c>
      <c r="H878" s="216" t="str">
        <f ca="1">IF(ISERROR($V878),"",OFFSET('Smelter Look-up'!$G$4,$V878-4,0))</f>
        <v/>
      </c>
      <c r="I878" s="217" t="s">
        <v>15631</v>
      </c>
      <c r="J878" s="217" t="s">
        <v>15631</v>
      </c>
      <c r="K878" s="268"/>
      <c r="L878" s="268"/>
      <c r="M878" s="268"/>
      <c r="N878" s="268"/>
      <c r="O878" s="268"/>
      <c r="P878" s="218"/>
      <c r="Q878" s="269"/>
      <c r="R878" s="215" t="str">
        <f ca="1">IF(ISERROR($V878),"",OFFSET('Smelter Look-up'!$C$4,$V878-4,0)&amp;"")</f>
        <v/>
      </c>
      <c r="S878" s="222" t="str">
        <f t="shared" ca="1" si="129"/>
        <v/>
      </c>
      <c r="T878" s="222" t="str">
        <f ca="1">IF(B878="","",IF(ISERROR(MATCH($J878,SorP!$B$1:$B$6230,0)),"",INDIRECT("'SorP'!$A$"&amp;MATCH($J878,SorP!$B$1:$B$6230,0))))</f>
        <v/>
      </c>
      <c r="U878" s="238"/>
      <c r="V878" s="270" t="e">
        <f>IF(C878="",NA(),MATCH($B878&amp;$C878,'Smelter Look-up'!$J:$J,0))</f>
        <v>#N/A</v>
      </c>
      <c r="W878" s="271"/>
      <c r="X878" s="271">
        <f t="shared" si="130"/>
        <v>0</v>
      </c>
      <c r="Y878" s="271"/>
      <c r="Z878" s="271"/>
      <c r="AB878" s="273" t="str">
        <f t="shared" si="131"/>
        <v/>
      </c>
    </row>
    <row r="879" spans="1:28" s="272" customFormat="1" ht="20.25">
      <c r="A879" s="214"/>
      <c r="B879" s="215" t="str">
        <f>IF(LEN(A879)=0,"",INDEX('Smelter Look-up'!$A:$A,MATCH($A879,'Smelter Look-up'!$E:$E,0)))</f>
        <v/>
      </c>
      <c r="C879" s="219" t="str">
        <f>IF(LEN(A879)=0,"",INDEX('Smelter Look-up'!$C:$C,MATCH($A879,'Smelter Look-up'!$E:$E,0)))</f>
        <v/>
      </c>
      <c r="D879" s="278"/>
      <c r="E879" s="215" t="s">
        <v>15631</v>
      </c>
      <c r="F879" s="215" t="s">
        <v>15631</v>
      </c>
      <c r="G879" s="215" t="s">
        <v>15631</v>
      </c>
      <c r="H879" s="216" t="str">
        <f ca="1">IF(ISERROR($V879),"",OFFSET('Smelter Look-up'!$G$4,$V879-4,0))</f>
        <v/>
      </c>
      <c r="I879" s="217" t="s">
        <v>15631</v>
      </c>
      <c r="J879" s="217" t="s">
        <v>15631</v>
      </c>
      <c r="K879" s="268"/>
      <c r="L879" s="268"/>
      <c r="M879" s="268"/>
      <c r="N879" s="268"/>
      <c r="O879" s="268"/>
      <c r="P879" s="218"/>
      <c r="Q879" s="269"/>
      <c r="R879" s="215" t="str">
        <f ca="1">IF(ISERROR($V879),"",OFFSET('Smelter Look-up'!$C$4,$V879-4,0)&amp;"")</f>
        <v/>
      </c>
      <c r="S879" s="222" t="str">
        <f t="shared" ca="1" si="129"/>
        <v/>
      </c>
      <c r="T879" s="222" t="str">
        <f ca="1">IF(B879="","",IF(ISERROR(MATCH($J879,SorP!$B$1:$B$6230,0)),"",INDIRECT("'SorP'!$A$"&amp;MATCH($J879,SorP!$B$1:$B$6230,0))))</f>
        <v/>
      </c>
      <c r="U879" s="238"/>
      <c r="V879" s="270" t="e">
        <f>IF(C879="",NA(),MATCH($B879&amp;$C879,'Smelter Look-up'!$J:$J,0))</f>
        <v>#N/A</v>
      </c>
      <c r="W879" s="271"/>
      <c r="X879" s="271">
        <f t="shared" si="130"/>
        <v>0</v>
      </c>
      <c r="Y879" s="271"/>
      <c r="Z879" s="271"/>
      <c r="AB879" s="273" t="str">
        <f t="shared" si="131"/>
        <v/>
      </c>
    </row>
    <row r="880" spans="1:28" s="272" customFormat="1" ht="20.25">
      <c r="A880" s="214"/>
      <c r="B880" s="215" t="str">
        <f>IF(LEN(A880)=0,"",INDEX('Smelter Look-up'!$A:$A,MATCH($A880,'Smelter Look-up'!$E:$E,0)))</f>
        <v/>
      </c>
      <c r="C880" s="219" t="str">
        <f>IF(LEN(A880)=0,"",INDEX('Smelter Look-up'!$C:$C,MATCH($A880,'Smelter Look-up'!$E:$E,0)))</f>
        <v/>
      </c>
      <c r="D880" s="278"/>
      <c r="E880" s="215" t="s">
        <v>15631</v>
      </c>
      <c r="F880" s="215" t="s">
        <v>15631</v>
      </c>
      <c r="G880" s="215" t="s">
        <v>15631</v>
      </c>
      <c r="H880" s="216" t="str">
        <f ca="1">IF(ISERROR($V880),"",OFFSET('Smelter Look-up'!$G$4,$V880-4,0))</f>
        <v/>
      </c>
      <c r="I880" s="217" t="s">
        <v>15631</v>
      </c>
      <c r="J880" s="217" t="s">
        <v>15631</v>
      </c>
      <c r="K880" s="268"/>
      <c r="L880" s="268"/>
      <c r="M880" s="268"/>
      <c r="N880" s="268"/>
      <c r="O880" s="268"/>
      <c r="P880" s="218"/>
      <c r="Q880" s="269"/>
      <c r="R880" s="215" t="str">
        <f ca="1">IF(ISERROR($V880),"",OFFSET('Smelter Look-up'!$C$4,$V880-4,0)&amp;"")</f>
        <v/>
      </c>
      <c r="S880" s="222" t="str">
        <f t="shared" ca="1" si="129"/>
        <v/>
      </c>
      <c r="T880" s="222" t="str">
        <f ca="1">IF(B880="","",IF(ISERROR(MATCH($J880,SorP!$B$1:$B$6230,0)),"",INDIRECT("'SorP'!$A$"&amp;MATCH($J880,SorP!$B$1:$B$6230,0))))</f>
        <v/>
      </c>
      <c r="U880" s="238"/>
      <c r="V880" s="270" t="e">
        <f>IF(C880="",NA(),MATCH($B880&amp;$C880,'Smelter Look-up'!$J:$J,0))</f>
        <v>#N/A</v>
      </c>
      <c r="W880" s="271"/>
      <c r="X880" s="271">
        <f t="shared" si="130"/>
        <v>0</v>
      </c>
      <c r="Y880" s="271"/>
      <c r="Z880" s="271"/>
      <c r="AB880" s="273" t="str">
        <f t="shared" si="131"/>
        <v/>
      </c>
    </row>
    <row r="881" spans="1:28" s="272" customFormat="1" ht="20.25">
      <c r="A881" s="214"/>
      <c r="B881" s="215" t="str">
        <f>IF(LEN(A881)=0,"",INDEX('Smelter Look-up'!$A:$A,MATCH($A881,'Smelter Look-up'!$E:$E,0)))</f>
        <v/>
      </c>
      <c r="C881" s="219" t="str">
        <f>IF(LEN(A881)=0,"",INDEX('Smelter Look-up'!$C:$C,MATCH($A881,'Smelter Look-up'!$E:$E,0)))</f>
        <v/>
      </c>
      <c r="D881" s="278"/>
      <c r="E881" s="215" t="s">
        <v>15631</v>
      </c>
      <c r="F881" s="215" t="s">
        <v>15631</v>
      </c>
      <c r="G881" s="215" t="s">
        <v>15631</v>
      </c>
      <c r="H881" s="216" t="str">
        <f ca="1">IF(ISERROR($V881),"",OFFSET('Smelter Look-up'!$G$4,$V881-4,0))</f>
        <v/>
      </c>
      <c r="I881" s="217" t="s">
        <v>15631</v>
      </c>
      <c r="J881" s="217" t="s">
        <v>15631</v>
      </c>
      <c r="K881" s="268"/>
      <c r="L881" s="268"/>
      <c r="M881" s="268"/>
      <c r="N881" s="268"/>
      <c r="O881" s="268"/>
      <c r="P881" s="218"/>
      <c r="Q881" s="269"/>
      <c r="R881" s="215" t="str">
        <f ca="1">IF(ISERROR($V881),"",OFFSET('Smelter Look-up'!$C$4,$V881-4,0)&amp;"")</f>
        <v/>
      </c>
      <c r="S881" s="222" t="str">
        <f t="shared" ca="1" si="129"/>
        <v/>
      </c>
      <c r="T881" s="222" t="str">
        <f ca="1">IF(B881="","",IF(ISERROR(MATCH($J881,SorP!$B$1:$B$6230,0)),"",INDIRECT("'SorP'!$A$"&amp;MATCH($J881,SorP!$B$1:$B$6230,0))))</f>
        <v/>
      </c>
      <c r="U881" s="238"/>
      <c r="V881" s="270" t="e">
        <f>IF(C881="",NA(),MATCH($B881&amp;$C881,'Smelter Look-up'!$J:$J,0))</f>
        <v>#N/A</v>
      </c>
      <c r="W881" s="271"/>
      <c r="X881" s="271">
        <f t="shared" si="130"/>
        <v>0</v>
      </c>
      <c r="Y881" s="271"/>
      <c r="Z881" s="271"/>
      <c r="AB881" s="273" t="str">
        <f t="shared" si="131"/>
        <v/>
      </c>
    </row>
    <row r="882" spans="1:28" s="272" customFormat="1" ht="20.25">
      <c r="A882" s="214"/>
      <c r="B882" s="215" t="str">
        <f>IF(LEN(A882)=0,"",INDEX('Smelter Look-up'!$A:$A,MATCH($A882,'Smelter Look-up'!$E:$E,0)))</f>
        <v/>
      </c>
      <c r="C882" s="219" t="str">
        <f>IF(LEN(A882)=0,"",INDEX('Smelter Look-up'!$C:$C,MATCH($A882,'Smelter Look-up'!$E:$E,0)))</f>
        <v/>
      </c>
      <c r="D882" s="278"/>
      <c r="E882" s="215" t="s">
        <v>15631</v>
      </c>
      <c r="F882" s="215" t="s">
        <v>15631</v>
      </c>
      <c r="G882" s="215" t="s">
        <v>15631</v>
      </c>
      <c r="H882" s="216" t="str">
        <f ca="1">IF(ISERROR($V882),"",OFFSET('Smelter Look-up'!$G$4,$V882-4,0))</f>
        <v/>
      </c>
      <c r="I882" s="217" t="s">
        <v>15631</v>
      </c>
      <c r="J882" s="217" t="s">
        <v>15631</v>
      </c>
      <c r="K882" s="268"/>
      <c r="L882" s="268"/>
      <c r="M882" s="268"/>
      <c r="N882" s="268"/>
      <c r="O882" s="268"/>
      <c r="P882" s="218"/>
      <c r="Q882" s="269"/>
      <c r="R882" s="215" t="str">
        <f ca="1">IF(ISERROR($V882),"",OFFSET('Smelter Look-up'!$C$4,$V882-4,0)&amp;"")</f>
        <v/>
      </c>
      <c r="S882" s="222" t="str">
        <f t="shared" ca="1" si="129"/>
        <v/>
      </c>
      <c r="T882" s="222" t="str">
        <f ca="1">IF(B882="","",IF(ISERROR(MATCH($J882,SorP!$B$1:$B$6230,0)),"",INDIRECT("'SorP'!$A$"&amp;MATCH($J882,SorP!$B$1:$B$6230,0))))</f>
        <v/>
      </c>
      <c r="U882" s="238"/>
      <c r="V882" s="270" t="e">
        <f>IF(C882="",NA(),MATCH($B882&amp;$C882,'Smelter Look-up'!$J:$J,0))</f>
        <v>#N/A</v>
      </c>
      <c r="W882" s="271"/>
      <c r="X882" s="271">
        <f t="shared" si="130"/>
        <v>0</v>
      </c>
      <c r="Y882" s="271"/>
      <c r="Z882" s="271"/>
      <c r="AB882" s="273" t="str">
        <f t="shared" si="131"/>
        <v/>
      </c>
    </row>
    <row r="883" spans="1:28" s="272" customFormat="1" ht="20.25">
      <c r="A883" s="214"/>
      <c r="B883" s="215" t="str">
        <f>IF(LEN(A883)=0,"",INDEX('Smelter Look-up'!$A:$A,MATCH($A883,'Smelter Look-up'!$E:$E,0)))</f>
        <v/>
      </c>
      <c r="C883" s="219" t="str">
        <f>IF(LEN(A883)=0,"",INDEX('Smelter Look-up'!$C:$C,MATCH($A883,'Smelter Look-up'!$E:$E,0)))</f>
        <v/>
      </c>
      <c r="D883" s="278"/>
      <c r="E883" s="215" t="s">
        <v>15631</v>
      </c>
      <c r="F883" s="215" t="s">
        <v>15631</v>
      </c>
      <c r="G883" s="215" t="s">
        <v>15631</v>
      </c>
      <c r="H883" s="216" t="str">
        <f ca="1">IF(ISERROR($V883),"",OFFSET('Smelter Look-up'!$G$4,$V883-4,0))</f>
        <v/>
      </c>
      <c r="I883" s="217" t="s">
        <v>15631</v>
      </c>
      <c r="J883" s="217" t="s">
        <v>15631</v>
      </c>
      <c r="K883" s="268"/>
      <c r="L883" s="268"/>
      <c r="M883" s="268"/>
      <c r="N883" s="268"/>
      <c r="O883" s="268"/>
      <c r="P883" s="218"/>
      <c r="Q883" s="269"/>
      <c r="R883" s="215" t="str">
        <f ca="1">IF(ISERROR($V883),"",OFFSET('Smelter Look-up'!$C$4,$V883-4,0)&amp;"")</f>
        <v/>
      </c>
      <c r="S883" s="222" t="str">
        <f t="shared" ca="1" si="129"/>
        <v/>
      </c>
      <c r="T883" s="222" t="str">
        <f ca="1">IF(B883="","",IF(ISERROR(MATCH($J883,SorP!$B$1:$B$6230,0)),"",INDIRECT("'SorP'!$A$"&amp;MATCH($J883,SorP!$B$1:$B$6230,0))))</f>
        <v/>
      </c>
      <c r="U883" s="238"/>
      <c r="V883" s="270" t="e">
        <f>IF(C883="",NA(),MATCH($B883&amp;$C883,'Smelter Look-up'!$J:$J,0))</f>
        <v>#N/A</v>
      </c>
      <c r="W883" s="271"/>
      <c r="X883" s="271">
        <f t="shared" si="130"/>
        <v>0</v>
      </c>
      <c r="Y883" s="271"/>
      <c r="Z883" s="271"/>
      <c r="AB883" s="273" t="str">
        <f t="shared" si="131"/>
        <v/>
      </c>
    </row>
    <row r="884" spans="1:28" s="272" customFormat="1" ht="20.25">
      <c r="A884" s="214"/>
      <c r="B884" s="215" t="str">
        <f>IF(LEN(A884)=0,"",INDEX('Smelter Look-up'!$A:$A,MATCH($A884,'Smelter Look-up'!$E:$E,0)))</f>
        <v/>
      </c>
      <c r="C884" s="219" t="str">
        <f>IF(LEN(A884)=0,"",INDEX('Smelter Look-up'!$C:$C,MATCH($A884,'Smelter Look-up'!$E:$E,0)))</f>
        <v/>
      </c>
      <c r="D884" s="278"/>
      <c r="E884" s="215" t="s">
        <v>15631</v>
      </c>
      <c r="F884" s="215" t="s">
        <v>15631</v>
      </c>
      <c r="G884" s="215" t="s">
        <v>15631</v>
      </c>
      <c r="H884" s="216" t="str">
        <f ca="1">IF(ISERROR($V884),"",OFFSET('Smelter Look-up'!$G$4,$V884-4,0))</f>
        <v/>
      </c>
      <c r="I884" s="217" t="s">
        <v>15631</v>
      </c>
      <c r="J884" s="217" t="s">
        <v>15631</v>
      </c>
      <c r="K884" s="268"/>
      <c r="L884" s="268"/>
      <c r="M884" s="268"/>
      <c r="N884" s="268"/>
      <c r="O884" s="268"/>
      <c r="P884" s="218"/>
      <c r="Q884" s="269"/>
      <c r="R884" s="215" t="str">
        <f ca="1">IF(ISERROR($V884),"",OFFSET('Smelter Look-up'!$C$4,$V884-4,0)&amp;"")</f>
        <v/>
      </c>
      <c r="S884" s="222" t="str">
        <f t="shared" ca="1" si="129"/>
        <v/>
      </c>
      <c r="T884" s="222" t="str">
        <f ca="1">IF(B884="","",IF(ISERROR(MATCH($J884,SorP!$B$1:$B$6230,0)),"",INDIRECT("'SorP'!$A$"&amp;MATCH($J884,SorP!$B$1:$B$6230,0))))</f>
        <v/>
      </c>
      <c r="U884" s="238"/>
      <c r="V884" s="270" t="e">
        <f>IF(C884="",NA(),MATCH($B884&amp;$C884,'Smelter Look-up'!$J:$J,0))</f>
        <v>#N/A</v>
      </c>
      <c r="W884" s="271"/>
      <c r="X884" s="271">
        <f t="shared" si="130"/>
        <v>0</v>
      </c>
      <c r="Y884" s="271"/>
      <c r="Z884" s="271"/>
      <c r="AB884" s="273" t="str">
        <f t="shared" si="131"/>
        <v/>
      </c>
    </row>
    <row r="885" spans="1:28" s="272" customFormat="1" ht="20.25">
      <c r="A885" s="214"/>
      <c r="B885" s="215" t="str">
        <f>IF(LEN(A885)=0,"",INDEX('Smelter Look-up'!$A:$A,MATCH($A885,'Smelter Look-up'!$E:$E,0)))</f>
        <v/>
      </c>
      <c r="C885" s="219" t="str">
        <f>IF(LEN(A885)=0,"",INDEX('Smelter Look-up'!$C:$C,MATCH($A885,'Smelter Look-up'!$E:$E,0)))</f>
        <v/>
      </c>
      <c r="D885" s="278"/>
      <c r="E885" s="215" t="s">
        <v>15631</v>
      </c>
      <c r="F885" s="215" t="s">
        <v>15631</v>
      </c>
      <c r="G885" s="215" t="s">
        <v>15631</v>
      </c>
      <c r="H885" s="216" t="str">
        <f ca="1">IF(ISERROR($V885),"",OFFSET('Smelter Look-up'!$G$4,$V885-4,0))</f>
        <v/>
      </c>
      <c r="I885" s="217" t="s">
        <v>15631</v>
      </c>
      <c r="J885" s="217" t="s">
        <v>15631</v>
      </c>
      <c r="K885" s="268"/>
      <c r="L885" s="268"/>
      <c r="M885" s="268"/>
      <c r="N885" s="268"/>
      <c r="O885" s="268"/>
      <c r="P885" s="218"/>
      <c r="Q885" s="269"/>
      <c r="R885" s="215" t="str">
        <f ca="1">IF(ISERROR($V885),"",OFFSET('Smelter Look-up'!$C$4,$V885-4,0)&amp;"")</f>
        <v/>
      </c>
      <c r="S885" s="222" t="str">
        <f t="shared" ca="1" si="129"/>
        <v/>
      </c>
      <c r="T885" s="222" t="str">
        <f ca="1">IF(B885="","",IF(ISERROR(MATCH($J885,SorP!$B$1:$B$6230,0)),"",INDIRECT("'SorP'!$A$"&amp;MATCH($J885,SorP!$B$1:$B$6230,0))))</f>
        <v/>
      </c>
      <c r="U885" s="238"/>
      <c r="V885" s="270" t="e">
        <f>IF(C885="",NA(),MATCH($B885&amp;$C885,'Smelter Look-up'!$J:$J,0))</f>
        <v>#N/A</v>
      </c>
      <c r="W885" s="271"/>
      <c r="X885" s="271">
        <f t="shared" si="130"/>
        <v>0</v>
      </c>
      <c r="Y885" s="271"/>
      <c r="Z885" s="271"/>
      <c r="AB885" s="273" t="str">
        <f t="shared" si="131"/>
        <v/>
      </c>
    </row>
    <row r="886" spans="1:28" s="272" customFormat="1" ht="20.25">
      <c r="A886" s="214"/>
      <c r="B886" s="215" t="str">
        <f>IF(LEN(A886)=0,"",INDEX('Smelter Look-up'!$A:$A,MATCH($A886,'Smelter Look-up'!$E:$E,0)))</f>
        <v/>
      </c>
      <c r="C886" s="219" t="str">
        <f>IF(LEN(A886)=0,"",INDEX('Smelter Look-up'!$C:$C,MATCH($A886,'Smelter Look-up'!$E:$E,0)))</f>
        <v/>
      </c>
      <c r="D886" s="278"/>
      <c r="E886" s="215" t="s">
        <v>15631</v>
      </c>
      <c r="F886" s="215" t="s">
        <v>15631</v>
      </c>
      <c r="G886" s="215" t="s">
        <v>15631</v>
      </c>
      <c r="H886" s="216" t="str">
        <f ca="1">IF(ISERROR($V886),"",OFFSET('Smelter Look-up'!$G$4,$V886-4,0))</f>
        <v/>
      </c>
      <c r="I886" s="217" t="s">
        <v>15631</v>
      </c>
      <c r="J886" s="217" t="s">
        <v>15631</v>
      </c>
      <c r="K886" s="268"/>
      <c r="L886" s="268"/>
      <c r="M886" s="268"/>
      <c r="N886" s="268"/>
      <c r="O886" s="268"/>
      <c r="P886" s="218"/>
      <c r="Q886" s="269"/>
      <c r="R886" s="215" t="str">
        <f ca="1">IF(ISERROR($V886),"",OFFSET('Smelter Look-up'!$C$4,$V886-4,0)&amp;"")</f>
        <v/>
      </c>
      <c r="S886" s="222" t="str">
        <f t="shared" ca="1" si="129"/>
        <v/>
      </c>
      <c r="T886" s="222" t="str">
        <f ca="1">IF(B886="","",IF(ISERROR(MATCH($J886,SorP!$B$1:$B$6230,0)),"",INDIRECT("'SorP'!$A$"&amp;MATCH($J886,SorP!$B$1:$B$6230,0))))</f>
        <v/>
      </c>
      <c r="U886" s="238"/>
      <c r="V886" s="270" t="e">
        <f>IF(C886="",NA(),MATCH($B886&amp;$C886,'Smelter Look-up'!$J:$J,0))</f>
        <v>#N/A</v>
      </c>
      <c r="W886" s="271"/>
      <c r="X886" s="271">
        <f t="shared" si="130"/>
        <v>0</v>
      </c>
      <c r="Y886" s="271"/>
      <c r="Z886" s="271"/>
      <c r="AB886" s="273" t="str">
        <f t="shared" si="131"/>
        <v/>
      </c>
    </row>
    <row r="887" spans="1:28" s="272" customFormat="1" ht="20.25">
      <c r="A887" s="214"/>
      <c r="B887" s="215" t="str">
        <f>IF(LEN(A887)=0,"",INDEX('Smelter Look-up'!$A:$A,MATCH($A887,'Smelter Look-up'!$E:$E,0)))</f>
        <v/>
      </c>
      <c r="C887" s="219" t="str">
        <f>IF(LEN(A887)=0,"",INDEX('Smelter Look-up'!$C:$C,MATCH($A887,'Smelter Look-up'!$E:$E,0)))</f>
        <v/>
      </c>
      <c r="D887" s="278"/>
      <c r="E887" s="215" t="s">
        <v>15631</v>
      </c>
      <c r="F887" s="215" t="s">
        <v>15631</v>
      </c>
      <c r="G887" s="215" t="s">
        <v>15631</v>
      </c>
      <c r="H887" s="216" t="str">
        <f ca="1">IF(ISERROR($V887),"",OFFSET('Smelter Look-up'!$G$4,$V887-4,0))</f>
        <v/>
      </c>
      <c r="I887" s="217" t="s">
        <v>15631</v>
      </c>
      <c r="J887" s="217" t="s">
        <v>15631</v>
      </c>
      <c r="K887" s="268"/>
      <c r="L887" s="268"/>
      <c r="M887" s="268"/>
      <c r="N887" s="268"/>
      <c r="O887" s="268"/>
      <c r="P887" s="218"/>
      <c r="Q887" s="269"/>
      <c r="R887" s="215" t="str">
        <f ca="1">IF(ISERROR($V887),"",OFFSET('Smelter Look-up'!$C$4,$V887-4,0)&amp;"")</f>
        <v/>
      </c>
      <c r="S887" s="222" t="str">
        <f t="shared" ca="1" si="129"/>
        <v/>
      </c>
      <c r="T887" s="222" t="str">
        <f ca="1">IF(B887="","",IF(ISERROR(MATCH($J887,SorP!$B$1:$B$6230,0)),"",INDIRECT("'SorP'!$A$"&amp;MATCH($J887,SorP!$B$1:$B$6230,0))))</f>
        <v/>
      </c>
      <c r="U887" s="238"/>
      <c r="V887" s="270" t="e">
        <f>IF(C887="",NA(),MATCH($B887&amp;$C887,'Smelter Look-up'!$J:$J,0))</f>
        <v>#N/A</v>
      </c>
      <c r="W887" s="271"/>
      <c r="X887" s="271">
        <f t="shared" si="130"/>
        <v>0</v>
      </c>
      <c r="Y887" s="271"/>
      <c r="Z887" s="271"/>
      <c r="AB887" s="273" t="str">
        <f t="shared" si="131"/>
        <v/>
      </c>
    </row>
    <row r="888" spans="1:28" s="272" customFormat="1" ht="20.25">
      <c r="A888" s="214"/>
      <c r="B888" s="215" t="str">
        <f>IF(LEN(A888)=0,"",INDEX('Smelter Look-up'!$A:$A,MATCH($A888,'Smelter Look-up'!$E:$E,0)))</f>
        <v/>
      </c>
      <c r="C888" s="219" t="str">
        <f>IF(LEN(A888)=0,"",INDEX('Smelter Look-up'!$C:$C,MATCH($A888,'Smelter Look-up'!$E:$E,0)))</f>
        <v/>
      </c>
      <c r="D888" s="278"/>
      <c r="E888" s="215" t="s">
        <v>15631</v>
      </c>
      <c r="F888" s="215" t="s">
        <v>15631</v>
      </c>
      <c r="G888" s="215" t="s">
        <v>15631</v>
      </c>
      <c r="H888" s="216" t="str">
        <f ca="1">IF(ISERROR($V888),"",OFFSET('Smelter Look-up'!$G$4,$V888-4,0))</f>
        <v/>
      </c>
      <c r="I888" s="217" t="s">
        <v>15631</v>
      </c>
      <c r="J888" s="217" t="s">
        <v>15631</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si="130"/>
        <v>0</v>
      </c>
      <c r="Y888" s="271"/>
      <c r="Z888" s="271"/>
      <c r="AB888" s="273" t="str">
        <f t="shared" si="131"/>
        <v/>
      </c>
    </row>
    <row r="889" spans="1:28" s="272" customFormat="1" ht="20.25">
      <c r="A889" s="214"/>
      <c r="B889" s="215" t="str">
        <f>IF(LEN(A889)=0,"",INDEX('Smelter Look-up'!$A:$A,MATCH($A889,'Smelter Look-up'!$E:$E,0)))</f>
        <v/>
      </c>
      <c r="C889" s="219" t="str">
        <f>IF(LEN(A889)=0,"",INDEX('Smelter Look-up'!$C:$C,MATCH($A889,'Smelter Look-up'!$E:$E,0)))</f>
        <v/>
      </c>
      <c r="D889" s="278"/>
      <c r="E889" s="215" t="s">
        <v>15631</v>
      </c>
      <c r="F889" s="215" t="s">
        <v>15631</v>
      </c>
      <c r="G889" s="215" t="s">
        <v>15631</v>
      </c>
      <c r="H889" s="216" t="str">
        <f ca="1">IF(ISERROR($V889),"",OFFSET('Smelter Look-up'!$G$4,$V889-4,0))</f>
        <v/>
      </c>
      <c r="I889" s="217" t="s">
        <v>15631</v>
      </c>
      <c r="J889" s="217" t="s">
        <v>15631</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si="130"/>
        <v>0</v>
      </c>
      <c r="Y889" s="271"/>
      <c r="Z889" s="271"/>
      <c r="AB889" s="273" t="str">
        <f t="shared" si="131"/>
        <v/>
      </c>
    </row>
    <row r="890" spans="1:28" s="272" customFormat="1" ht="20.25">
      <c r="A890" s="214"/>
      <c r="B890" s="215" t="str">
        <f>IF(LEN(A890)=0,"",INDEX('Smelter Look-up'!$A:$A,MATCH($A890,'Smelter Look-up'!$E:$E,0)))</f>
        <v/>
      </c>
      <c r="C890" s="219" t="str">
        <f>IF(LEN(A890)=0,"",INDEX('Smelter Look-up'!$C:$C,MATCH($A890,'Smelter Look-up'!$E:$E,0)))</f>
        <v/>
      </c>
      <c r="D890" s="278"/>
      <c r="E890" s="215" t="s">
        <v>15631</v>
      </c>
      <c r="F890" s="215" t="s">
        <v>15631</v>
      </c>
      <c r="G890" s="215" t="s">
        <v>15631</v>
      </c>
      <c r="H890" s="216" t="str">
        <f ca="1">IF(ISERROR($V890),"",OFFSET('Smelter Look-up'!$G$4,$V890-4,0))</f>
        <v/>
      </c>
      <c r="I890" s="217" t="s">
        <v>15631</v>
      </c>
      <c r="J890" s="217" t="s">
        <v>15631</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si="130"/>
        <v>0</v>
      </c>
      <c r="Y890" s="271"/>
      <c r="Z890" s="271"/>
      <c r="AB890" s="273" t="str">
        <f t="shared" si="131"/>
        <v/>
      </c>
    </row>
    <row r="891" spans="1:28" s="272" customFormat="1" ht="20.25">
      <c r="A891" s="214"/>
      <c r="B891" s="215" t="str">
        <f>IF(LEN(A891)=0,"",INDEX('Smelter Look-up'!$A:$A,MATCH($A891,'Smelter Look-up'!$E:$E,0)))</f>
        <v/>
      </c>
      <c r="C891" s="219" t="str">
        <f>IF(LEN(A891)=0,"",INDEX('Smelter Look-up'!$C:$C,MATCH($A891,'Smelter Look-up'!$E:$E,0)))</f>
        <v/>
      </c>
      <c r="D891" s="278"/>
      <c r="E891" s="215" t="s">
        <v>15631</v>
      </c>
      <c r="F891" s="215" t="s">
        <v>15631</v>
      </c>
      <c r="G891" s="215" t="s">
        <v>15631</v>
      </c>
      <c r="H891" s="216" t="str">
        <f ca="1">IF(ISERROR($V891),"",OFFSET('Smelter Look-up'!$G$4,$V891-4,0))</f>
        <v/>
      </c>
      <c r="I891" s="217" t="s">
        <v>15631</v>
      </c>
      <c r="J891" s="217" t="s">
        <v>15631</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
        <v>15631</v>
      </c>
      <c r="F892" s="215" t="s">
        <v>15631</v>
      </c>
      <c r="G892" s="215" t="s">
        <v>15631</v>
      </c>
      <c r="H892" s="216" t="str">
        <f ca="1">IF(ISERROR($V892),"",OFFSET('Smelter Look-up'!$G$4,$V892-4,0))</f>
        <v/>
      </c>
      <c r="I892" s="217" t="s">
        <v>15631</v>
      </c>
      <c r="J892" s="217" t="s">
        <v>15631</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
        <v>15631</v>
      </c>
      <c r="F893" s="215" t="s">
        <v>15631</v>
      </c>
      <c r="G893" s="215" t="s">
        <v>15631</v>
      </c>
      <c r="H893" s="216" t="str">
        <f ca="1">IF(ISERROR($V893),"",OFFSET('Smelter Look-up'!$G$4,$V893-4,0))</f>
        <v/>
      </c>
      <c r="I893" s="217" t="s">
        <v>15631</v>
      </c>
      <c r="J893" s="217" t="s">
        <v>15631</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
        <v>15631</v>
      </c>
      <c r="F894" s="215" t="s">
        <v>15631</v>
      </c>
      <c r="G894" s="215" t="s">
        <v>15631</v>
      </c>
      <c r="H894" s="216" t="str">
        <f ca="1">IF(ISERROR($V894),"",OFFSET('Smelter Look-up'!$G$4,$V894-4,0))</f>
        <v/>
      </c>
      <c r="I894" s="217" t="s">
        <v>15631</v>
      </c>
      <c r="J894" s="217" t="s">
        <v>15631</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
        <v>15631</v>
      </c>
      <c r="F895" s="215" t="s">
        <v>15631</v>
      </c>
      <c r="G895" s="215" t="s">
        <v>15631</v>
      </c>
      <c r="H895" s="216" t="str">
        <f ca="1">IF(ISERROR($V895),"",OFFSET('Smelter Look-up'!$G$4,$V895-4,0))</f>
        <v/>
      </c>
      <c r="I895" s="217" t="s">
        <v>15631</v>
      </c>
      <c r="J895" s="217" t="s">
        <v>15631</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
        <v>15631</v>
      </c>
      <c r="F896" s="215" t="s">
        <v>15631</v>
      </c>
      <c r="G896" s="215" t="s">
        <v>15631</v>
      </c>
      <c r="H896" s="216" t="str">
        <f ca="1">IF(ISERROR($V896),"",OFFSET('Smelter Look-up'!$G$4,$V896-4,0))</f>
        <v/>
      </c>
      <c r="I896" s="217" t="s">
        <v>15631</v>
      </c>
      <c r="J896" s="217" t="s">
        <v>15631</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
        <v>15631</v>
      </c>
      <c r="F897" s="215" t="s">
        <v>15631</v>
      </c>
      <c r="G897" s="215" t="s">
        <v>15631</v>
      </c>
      <c r="H897" s="216" t="str">
        <f ca="1">IF(ISERROR($V897),"",OFFSET('Smelter Look-up'!$G$4,$V897-4,0))</f>
        <v/>
      </c>
      <c r="I897" s="217" t="s">
        <v>15631</v>
      </c>
      <c r="J897" s="217" t="s">
        <v>15631</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
        <v>15631</v>
      </c>
      <c r="F898" s="215" t="s">
        <v>15631</v>
      </c>
      <c r="G898" s="215" t="s">
        <v>15631</v>
      </c>
      <c r="H898" s="216" t="str">
        <f ca="1">IF(ISERROR($V898),"",OFFSET('Smelter Look-up'!$G$4,$V898-4,0))</f>
        <v/>
      </c>
      <c r="I898" s="217" t="s">
        <v>15631</v>
      </c>
      <c r="J898" s="217" t="s">
        <v>15631</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
        <v>15631</v>
      </c>
      <c r="F899" s="215" t="s">
        <v>15631</v>
      </c>
      <c r="G899" s="215" t="s">
        <v>15631</v>
      </c>
      <c r="H899" s="216" t="str">
        <f ca="1">IF(ISERROR($V899),"",OFFSET('Smelter Look-up'!$G$4,$V899-4,0))</f>
        <v/>
      </c>
      <c r="I899" s="217" t="s">
        <v>15631</v>
      </c>
      <c r="J899" s="217" t="s">
        <v>15631</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
        <v>15631</v>
      </c>
      <c r="F900" s="215" t="s">
        <v>15631</v>
      </c>
      <c r="G900" s="215" t="s">
        <v>15631</v>
      </c>
      <c r="H900" s="216" t="str">
        <f ca="1">IF(ISERROR($V900),"",OFFSET('Smelter Look-up'!$G$4,$V900-4,0))</f>
        <v/>
      </c>
      <c r="I900" s="217" t="s">
        <v>15631</v>
      </c>
      <c r="J900" s="217" t="s">
        <v>15631</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
        <v>15631</v>
      </c>
      <c r="F901" s="215" t="s">
        <v>15631</v>
      </c>
      <c r="G901" s="215" t="s">
        <v>15631</v>
      </c>
      <c r="H901" s="216" t="str">
        <f ca="1">IF(ISERROR($V901),"",OFFSET('Smelter Look-up'!$G$4,$V901-4,0))</f>
        <v/>
      </c>
      <c r="I901" s="217" t="s">
        <v>15631</v>
      </c>
      <c r="J901" s="217" t="s">
        <v>15631</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
        <v>15631</v>
      </c>
      <c r="F902" s="215" t="s">
        <v>15631</v>
      </c>
      <c r="G902" s="215" t="s">
        <v>15631</v>
      </c>
      <c r="H902" s="216" t="str">
        <f ca="1">IF(ISERROR($V902),"",OFFSET('Smelter Look-up'!$G$4,$V902-4,0))</f>
        <v/>
      </c>
      <c r="I902" s="217" t="s">
        <v>15631</v>
      </c>
      <c r="J902" s="217" t="s">
        <v>15631</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
        <v>15631</v>
      </c>
      <c r="F903" s="215" t="s">
        <v>15631</v>
      </c>
      <c r="G903" s="215" t="s">
        <v>15631</v>
      </c>
      <c r="H903" s="216" t="str">
        <f ca="1">IF(ISERROR($V903),"",OFFSET('Smelter Look-up'!$G$4,$V903-4,0))</f>
        <v/>
      </c>
      <c r="I903" s="217" t="s">
        <v>15631</v>
      </c>
      <c r="J903" s="217" t="s">
        <v>15631</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
        <v>15631</v>
      </c>
      <c r="F904" s="215" t="s">
        <v>15631</v>
      </c>
      <c r="G904" s="215" t="s">
        <v>15631</v>
      </c>
      <c r="H904" s="216" t="str">
        <f ca="1">IF(ISERROR($V904),"",OFFSET('Smelter Look-up'!$G$4,$V904-4,0))</f>
        <v/>
      </c>
      <c r="I904" s="217" t="s">
        <v>15631</v>
      </c>
      <c r="J904" s="217" t="s">
        <v>15631</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
        <v>15631</v>
      </c>
      <c r="F905" s="215" t="s">
        <v>15631</v>
      </c>
      <c r="G905" s="215" t="s">
        <v>15631</v>
      </c>
      <c r="H905" s="216" t="str">
        <f ca="1">IF(ISERROR($V905),"",OFFSET('Smelter Look-up'!$G$4,$V905-4,0))</f>
        <v/>
      </c>
      <c r="I905" s="217" t="s">
        <v>15631</v>
      </c>
      <c r="J905" s="217" t="s">
        <v>15631</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
        <v>15631</v>
      </c>
      <c r="F906" s="215" t="s">
        <v>15631</v>
      </c>
      <c r="G906" s="215" t="s">
        <v>15631</v>
      </c>
      <c r="H906" s="216" t="str">
        <f ca="1">IF(ISERROR($V906),"",OFFSET('Smelter Look-up'!$G$4,$V906-4,0))</f>
        <v/>
      </c>
      <c r="I906" s="217" t="s">
        <v>15631</v>
      </c>
      <c r="J906" s="217" t="s">
        <v>15631</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
        <v>15631</v>
      </c>
      <c r="F907" s="215" t="s">
        <v>15631</v>
      </c>
      <c r="G907" s="215" t="s">
        <v>15631</v>
      </c>
      <c r="H907" s="216" t="str">
        <f ca="1">IF(ISERROR($V907),"",OFFSET('Smelter Look-up'!$G$4,$V907-4,0))</f>
        <v/>
      </c>
      <c r="I907" s="217" t="s">
        <v>15631</v>
      </c>
      <c r="J907" s="217" t="s">
        <v>15631</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
        <v>15631</v>
      </c>
      <c r="F908" s="215" t="s">
        <v>15631</v>
      </c>
      <c r="G908" s="215" t="s">
        <v>15631</v>
      </c>
      <c r="H908" s="216" t="str">
        <f ca="1">IF(ISERROR($V908),"",OFFSET('Smelter Look-up'!$G$4,$V908-4,0))</f>
        <v/>
      </c>
      <c r="I908" s="217" t="s">
        <v>15631</v>
      </c>
      <c r="J908" s="217" t="s">
        <v>15631</v>
      </c>
      <c r="K908" s="268"/>
      <c r="L908" s="268"/>
      <c r="M908" s="268"/>
      <c r="N908" s="268"/>
      <c r="O908" s="268"/>
      <c r="P908" s="218"/>
      <c r="Q908" s="269"/>
      <c r="R908" s="215" t="str">
        <f ca="1">IF(ISERROR($V908),"",OFFSET('Smelter Look-up'!$C$4,$V908-4,0)&amp;"")</f>
        <v/>
      </c>
      <c r="S908" s="222" t="str">
        <f t="shared" ref="S908:S938" ca="1" si="132">IF(B908="","",IF(ISERROR(MATCH($E908,CL,0)),"Unknown",INDIRECT("'C'!$A$"&amp;MATCH($E908,CL,0)+1)))</f>
        <v/>
      </c>
      <c r="T908" s="222" t="str">
        <f ca="1">IF(B908="","",IF(ISERROR(MATCH($J908,SorP!$B$1:$B$6230,0)),"",INDIRECT("'SorP'!$A$"&amp;MATCH($J908,SorP!$B$1:$B$6230,0))))</f>
        <v/>
      </c>
      <c r="U908" s="238"/>
      <c r="V908" s="270" t="e">
        <f>IF(C908="",NA(),MATCH($B908&amp;$C908,'Smelter Look-up'!$J:$J,0))</f>
        <v>#N/A</v>
      </c>
      <c r="W908" s="271"/>
      <c r="X908" s="271">
        <f t="shared" ref="X908:X938" si="133">IF(AND(C908="Smelter not listed",OR(LEN(D908)=0,LEN(E908)=0)),1,0)</f>
        <v>0</v>
      </c>
      <c r="Y908" s="271"/>
      <c r="Z908" s="271"/>
      <c r="AB908" s="273" t="str">
        <f t="shared" ref="AB908:AB938" si="134">B908&amp;C908</f>
        <v/>
      </c>
    </row>
    <row r="909" spans="1:28" s="272" customFormat="1" ht="20.25">
      <c r="A909" s="214"/>
      <c r="B909" s="215" t="str">
        <f>IF(LEN(A909)=0,"",INDEX('Smelter Look-up'!$A:$A,MATCH($A909,'Smelter Look-up'!$E:$E,0)))</f>
        <v/>
      </c>
      <c r="C909" s="219" t="str">
        <f>IF(LEN(A909)=0,"",INDEX('Smelter Look-up'!$C:$C,MATCH($A909,'Smelter Look-up'!$E:$E,0)))</f>
        <v/>
      </c>
      <c r="D909" s="278"/>
      <c r="E909" s="215" t="s">
        <v>15631</v>
      </c>
      <c r="F909" s="215" t="s">
        <v>15631</v>
      </c>
      <c r="G909" s="215" t="s">
        <v>15631</v>
      </c>
      <c r="H909" s="216" t="str">
        <f ca="1">IF(ISERROR($V909),"",OFFSET('Smelter Look-up'!$G$4,$V909-4,0))</f>
        <v/>
      </c>
      <c r="I909" s="217" t="s">
        <v>15631</v>
      </c>
      <c r="J909" s="217" t="s">
        <v>15631</v>
      </c>
      <c r="K909" s="268"/>
      <c r="L909" s="268"/>
      <c r="M909" s="268"/>
      <c r="N909" s="268"/>
      <c r="O909" s="268"/>
      <c r="P909" s="218"/>
      <c r="Q909" s="269"/>
      <c r="R909" s="215" t="str">
        <f ca="1">IF(ISERROR($V909),"",OFFSET('Smelter Look-up'!$C$4,$V909-4,0)&amp;"")</f>
        <v/>
      </c>
      <c r="S909" s="222" t="str">
        <f t="shared" ca="1" si="132"/>
        <v/>
      </c>
      <c r="T909" s="222" t="str">
        <f ca="1">IF(B909="","",IF(ISERROR(MATCH($J909,SorP!$B$1:$B$6230,0)),"",INDIRECT("'SorP'!$A$"&amp;MATCH($J909,SorP!$B$1:$B$6230,0))))</f>
        <v/>
      </c>
      <c r="U909" s="238"/>
      <c r="V909" s="270" t="e">
        <f>IF(C909="",NA(),MATCH($B909&amp;$C909,'Smelter Look-up'!$J:$J,0))</f>
        <v>#N/A</v>
      </c>
      <c r="W909" s="271"/>
      <c r="X909" s="271">
        <f t="shared" si="133"/>
        <v>0</v>
      </c>
      <c r="Y909" s="271"/>
      <c r="Z909" s="271"/>
      <c r="AB909" s="273" t="str">
        <f t="shared" si="134"/>
        <v/>
      </c>
    </row>
    <row r="910" spans="1:28" s="272" customFormat="1" ht="20.25">
      <c r="A910" s="214"/>
      <c r="B910" s="215" t="str">
        <f>IF(LEN(A910)=0,"",INDEX('Smelter Look-up'!$A:$A,MATCH($A910,'Smelter Look-up'!$E:$E,0)))</f>
        <v/>
      </c>
      <c r="C910" s="219" t="str">
        <f>IF(LEN(A910)=0,"",INDEX('Smelter Look-up'!$C:$C,MATCH($A910,'Smelter Look-up'!$E:$E,0)))</f>
        <v/>
      </c>
      <c r="D910" s="278"/>
      <c r="E910" s="215" t="s">
        <v>15631</v>
      </c>
      <c r="F910" s="215" t="s">
        <v>15631</v>
      </c>
      <c r="G910" s="215" t="s">
        <v>15631</v>
      </c>
      <c r="H910" s="216" t="str">
        <f ca="1">IF(ISERROR($V910),"",OFFSET('Smelter Look-up'!$G$4,$V910-4,0))</f>
        <v/>
      </c>
      <c r="I910" s="217" t="s">
        <v>15631</v>
      </c>
      <c r="J910" s="217" t="s">
        <v>15631</v>
      </c>
      <c r="K910" s="268"/>
      <c r="L910" s="268"/>
      <c r="M910" s="268"/>
      <c r="N910" s="268"/>
      <c r="O910" s="268"/>
      <c r="P910" s="218"/>
      <c r="Q910" s="269"/>
      <c r="R910" s="215" t="str">
        <f ca="1">IF(ISERROR($V910),"",OFFSET('Smelter Look-up'!$C$4,$V910-4,0)&amp;"")</f>
        <v/>
      </c>
      <c r="S910" s="222" t="str">
        <f t="shared" ca="1" si="132"/>
        <v/>
      </c>
      <c r="T910" s="222" t="str">
        <f ca="1">IF(B910="","",IF(ISERROR(MATCH($J910,SorP!$B$1:$B$6230,0)),"",INDIRECT("'SorP'!$A$"&amp;MATCH($J910,SorP!$B$1:$B$6230,0))))</f>
        <v/>
      </c>
      <c r="U910" s="238"/>
      <c r="V910" s="270" t="e">
        <f>IF(C910="",NA(),MATCH($B910&amp;$C910,'Smelter Look-up'!$J:$J,0))</f>
        <v>#N/A</v>
      </c>
      <c r="W910" s="271"/>
      <c r="X910" s="271">
        <f t="shared" si="133"/>
        <v>0</v>
      </c>
      <c r="Y910" s="271"/>
      <c r="Z910" s="271"/>
      <c r="AB910" s="273" t="str">
        <f t="shared" si="134"/>
        <v/>
      </c>
    </row>
    <row r="911" spans="1:28" s="272" customFormat="1" ht="20.25">
      <c r="A911" s="214"/>
      <c r="B911" s="215" t="str">
        <f>IF(LEN(A911)=0,"",INDEX('Smelter Look-up'!$A:$A,MATCH($A911,'Smelter Look-up'!$E:$E,0)))</f>
        <v/>
      </c>
      <c r="C911" s="219" t="str">
        <f>IF(LEN(A911)=0,"",INDEX('Smelter Look-up'!$C:$C,MATCH($A911,'Smelter Look-up'!$E:$E,0)))</f>
        <v/>
      </c>
      <c r="D911" s="278"/>
      <c r="E911" s="215" t="s">
        <v>15631</v>
      </c>
      <c r="F911" s="215" t="s">
        <v>15631</v>
      </c>
      <c r="G911" s="215" t="s">
        <v>15631</v>
      </c>
      <c r="H911" s="216" t="str">
        <f ca="1">IF(ISERROR($V911),"",OFFSET('Smelter Look-up'!$G$4,$V911-4,0))</f>
        <v/>
      </c>
      <c r="I911" s="217" t="s">
        <v>15631</v>
      </c>
      <c r="J911" s="217" t="s">
        <v>15631</v>
      </c>
      <c r="K911" s="268"/>
      <c r="L911" s="268"/>
      <c r="M911" s="268"/>
      <c r="N911" s="268"/>
      <c r="O911" s="268"/>
      <c r="P911" s="218"/>
      <c r="Q911" s="269"/>
      <c r="R911" s="215" t="str">
        <f ca="1">IF(ISERROR($V911),"",OFFSET('Smelter Look-up'!$C$4,$V911-4,0)&amp;"")</f>
        <v/>
      </c>
      <c r="S911" s="222" t="str">
        <f t="shared" ca="1" si="132"/>
        <v/>
      </c>
      <c r="T911" s="222" t="str">
        <f ca="1">IF(B911="","",IF(ISERROR(MATCH($J911,SorP!$B$1:$B$6230,0)),"",INDIRECT("'SorP'!$A$"&amp;MATCH($J911,SorP!$B$1:$B$6230,0))))</f>
        <v/>
      </c>
      <c r="U911" s="238"/>
      <c r="V911" s="270" t="e">
        <f>IF(C911="",NA(),MATCH($B911&amp;$C911,'Smelter Look-up'!$J:$J,0))</f>
        <v>#N/A</v>
      </c>
      <c r="W911" s="271"/>
      <c r="X911" s="271">
        <f t="shared" si="133"/>
        <v>0</v>
      </c>
      <c r="Y911" s="271"/>
      <c r="Z911" s="271"/>
      <c r="AB911" s="273" t="str">
        <f t="shared" si="134"/>
        <v/>
      </c>
    </row>
    <row r="912" spans="1:28" s="272" customFormat="1" ht="20.25">
      <c r="A912" s="214"/>
      <c r="B912" s="215" t="str">
        <f>IF(LEN(A912)=0,"",INDEX('Smelter Look-up'!$A:$A,MATCH($A912,'Smelter Look-up'!$E:$E,0)))</f>
        <v/>
      </c>
      <c r="C912" s="219" t="str">
        <f>IF(LEN(A912)=0,"",INDEX('Smelter Look-up'!$C:$C,MATCH($A912,'Smelter Look-up'!$E:$E,0)))</f>
        <v/>
      </c>
      <c r="D912" s="278"/>
      <c r="E912" s="215" t="s">
        <v>15631</v>
      </c>
      <c r="F912" s="215" t="s">
        <v>15631</v>
      </c>
      <c r="G912" s="215" t="s">
        <v>15631</v>
      </c>
      <c r="H912" s="216" t="str">
        <f ca="1">IF(ISERROR($V912),"",OFFSET('Smelter Look-up'!$G$4,$V912-4,0))</f>
        <v/>
      </c>
      <c r="I912" s="217" t="s">
        <v>15631</v>
      </c>
      <c r="J912" s="217" t="s">
        <v>15631</v>
      </c>
      <c r="K912" s="268"/>
      <c r="L912" s="268"/>
      <c r="M912" s="268"/>
      <c r="N912" s="268"/>
      <c r="O912" s="268"/>
      <c r="P912" s="218"/>
      <c r="Q912" s="269"/>
      <c r="R912" s="215" t="str">
        <f ca="1">IF(ISERROR($V912),"",OFFSET('Smelter Look-up'!$C$4,$V912-4,0)&amp;"")</f>
        <v/>
      </c>
      <c r="S912" s="222" t="str">
        <f t="shared" ca="1" si="132"/>
        <v/>
      </c>
      <c r="T912" s="222" t="str">
        <f ca="1">IF(B912="","",IF(ISERROR(MATCH($J912,SorP!$B$1:$B$6230,0)),"",INDIRECT("'SorP'!$A$"&amp;MATCH($J912,SorP!$B$1:$B$6230,0))))</f>
        <v/>
      </c>
      <c r="U912" s="238"/>
      <c r="V912" s="270" t="e">
        <f>IF(C912="",NA(),MATCH($B912&amp;$C912,'Smelter Look-up'!$J:$J,0))</f>
        <v>#N/A</v>
      </c>
      <c r="W912" s="271"/>
      <c r="X912" s="271">
        <f t="shared" si="133"/>
        <v>0</v>
      </c>
      <c r="Y912" s="271"/>
      <c r="Z912" s="271"/>
      <c r="AB912" s="273" t="str">
        <f t="shared" si="134"/>
        <v/>
      </c>
    </row>
    <row r="913" spans="1:28" s="272" customFormat="1" ht="20.25">
      <c r="A913" s="214"/>
      <c r="B913" s="215" t="str">
        <f>IF(LEN(A913)=0,"",INDEX('Smelter Look-up'!$A:$A,MATCH($A913,'Smelter Look-up'!$E:$E,0)))</f>
        <v/>
      </c>
      <c r="C913" s="219" t="str">
        <f>IF(LEN(A913)=0,"",INDEX('Smelter Look-up'!$C:$C,MATCH($A913,'Smelter Look-up'!$E:$E,0)))</f>
        <v/>
      </c>
      <c r="D913" s="278"/>
      <c r="E913" s="215" t="s">
        <v>15631</v>
      </c>
      <c r="F913" s="215" t="s">
        <v>15631</v>
      </c>
      <c r="G913" s="215" t="s">
        <v>15631</v>
      </c>
      <c r="H913" s="216" t="str">
        <f ca="1">IF(ISERROR($V913),"",OFFSET('Smelter Look-up'!$G$4,$V913-4,0))</f>
        <v/>
      </c>
      <c r="I913" s="217" t="s">
        <v>15631</v>
      </c>
      <c r="J913" s="217" t="s">
        <v>15631</v>
      </c>
      <c r="K913" s="268"/>
      <c r="L913" s="268"/>
      <c r="M913" s="268"/>
      <c r="N913" s="268"/>
      <c r="O913" s="268"/>
      <c r="P913" s="218"/>
      <c r="Q913" s="269"/>
      <c r="R913" s="215" t="str">
        <f ca="1">IF(ISERROR($V913),"",OFFSET('Smelter Look-up'!$C$4,$V913-4,0)&amp;"")</f>
        <v/>
      </c>
      <c r="S913" s="222" t="str">
        <f t="shared" ca="1" si="132"/>
        <v/>
      </c>
      <c r="T913" s="222" t="str">
        <f ca="1">IF(B913="","",IF(ISERROR(MATCH($J913,SorP!$B$1:$B$6230,0)),"",INDIRECT("'SorP'!$A$"&amp;MATCH($J913,SorP!$B$1:$B$6230,0))))</f>
        <v/>
      </c>
      <c r="U913" s="238"/>
      <c r="V913" s="270" t="e">
        <f>IF(C913="",NA(),MATCH($B913&amp;$C913,'Smelter Look-up'!$J:$J,0))</f>
        <v>#N/A</v>
      </c>
      <c r="W913" s="271"/>
      <c r="X913" s="271">
        <f t="shared" si="133"/>
        <v>0</v>
      </c>
      <c r="Y913" s="271"/>
      <c r="Z913" s="271"/>
      <c r="AB913" s="273" t="str">
        <f t="shared" si="134"/>
        <v/>
      </c>
    </row>
    <row r="914" spans="1:28" s="272" customFormat="1" ht="20.25">
      <c r="A914" s="214"/>
      <c r="B914" s="215" t="str">
        <f>IF(LEN(A914)=0,"",INDEX('Smelter Look-up'!$A:$A,MATCH($A914,'Smelter Look-up'!$E:$E,0)))</f>
        <v/>
      </c>
      <c r="C914" s="219" t="str">
        <f>IF(LEN(A914)=0,"",INDEX('Smelter Look-up'!$C:$C,MATCH($A914,'Smelter Look-up'!$E:$E,0)))</f>
        <v/>
      </c>
      <c r="D914" s="278"/>
      <c r="E914" s="215" t="s">
        <v>15631</v>
      </c>
      <c r="F914" s="215" t="s">
        <v>15631</v>
      </c>
      <c r="G914" s="215" t="s">
        <v>15631</v>
      </c>
      <c r="H914" s="216" t="str">
        <f ca="1">IF(ISERROR($V914),"",OFFSET('Smelter Look-up'!$G$4,$V914-4,0))</f>
        <v/>
      </c>
      <c r="I914" s="217" t="s">
        <v>15631</v>
      </c>
      <c r="J914" s="217" t="s">
        <v>15631</v>
      </c>
      <c r="K914" s="268"/>
      <c r="L914" s="268"/>
      <c r="M914" s="268"/>
      <c r="N914" s="268"/>
      <c r="O914" s="268"/>
      <c r="P914" s="218"/>
      <c r="Q914" s="269"/>
      <c r="R914" s="215" t="str">
        <f ca="1">IF(ISERROR($V914),"",OFFSET('Smelter Look-up'!$C$4,$V914-4,0)&amp;"")</f>
        <v/>
      </c>
      <c r="S914" s="222" t="str">
        <f t="shared" ca="1" si="132"/>
        <v/>
      </c>
      <c r="T914" s="222" t="str">
        <f ca="1">IF(B914="","",IF(ISERROR(MATCH($J914,SorP!$B$1:$B$6230,0)),"",INDIRECT("'SorP'!$A$"&amp;MATCH($J914,SorP!$B$1:$B$6230,0))))</f>
        <v/>
      </c>
      <c r="U914" s="238"/>
      <c r="V914" s="270" t="e">
        <f>IF(C914="",NA(),MATCH($B914&amp;$C914,'Smelter Look-up'!$J:$J,0))</f>
        <v>#N/A</v>
      </c>
      <c r="W914" s="271"/>
      <c r="X914" s="271">
        <f t="shared" si="133"/>
        <v>0</v>
      </c>
      <c r="Y914" s="271"/>
      <c r="Z914" s="271"/>
      <c r="AB914" s="273" t="str">
        <f t="shared" si="134"/>
        <v/>
      </c>
    </row>
    <row r="915" spans="1:28" s="272" customFormat="1" ht="20.25">
      <c r="A915" s="214"/>
      <c r="B915" s="215" t="str">
        <f>IF(LEN(A915)=0,"",INDEX('Smelter Look-up'!$A:$A,MATCH($A915,'Smelter Look-up'!$E:$E,0)))</f>
        <v/>
      </c>
      <c r="C915" s="219" t="str">
        <f>IF(LEN(A915)=0,"",INDEX('Smelter Look-up'!$C:$C,MATCH($A915,'Smelter Look-up'!$E:$E,0)))</f>
        <v/>
      </c>
      <c r="D915" s="278"/>
      <c r="E915" s="215" t="s">
        <v>15631</v>
      </c>
      <c r="F915" s="215" t="s">
        <v>15631</v>
      </c>
      <c r="G915" s="215" t="s">
        <v>15631</v>
      </c>
      <c r="H915" s="216" t="str">
        <f ca="1">IF(ISERROR($V915),"",OFFSET('Smelter Look-up'!$G$4,$V915-4,0))</f>
        <v/>
      </c>
      <c r="I915" s="217" t="s">
        <v>15631</v>
      </c>
      <c r="J915" s="217" t="s">
        <v>15631</v>
      </c>
      <c r="K915" s="268"/>
      <c r="L915" s="268"/>
      <c r="M915" s="268"/>
      <c r="N915" s="268"/>
      <c r="O915" s="268"/>
      <c r="P915" s="218"/>
      <c r="Q915" s="269"/>
      <c r="R915" s="215" t="str">
        <f ca="1">IF(ISERROR($V915),"",OFFSET('Smelter Look-up'!$C$4,$V915-4,0)&amp;"")</f>
        <v/>
      </c>
      <c r="S915" s="222" t="str">
        <f t="shared" ca="1" si="132"/>
        <v/>
      </c>
      <c r="T915" s="222" t="str">
        <f ca="1">IF(B915="","",IF(ISERROR(MATCH($J915,SorP!$B$1:$B$6230,0)),"",INDIRECT("'SorP'!$A$"&amp;MATCH($J915,SorP!$B$1:$B$6230,0))))</f>
        <v/>
      </c>
      <c r="U915" s="238"/>
      <c r="V915" s="270" t="e">
        <f>IF(C915="",NA(),MATCH($B915&amp;$C915,'Smelter Look-up'!$J:$J,0))</f>
        <v>#N/A</v>
      </c>
      <c r="W915" s="271"/>
      <c r="X915" s="271">
        <f t="shared" si="133"/>
        <v>0</v>
      </c>
      <c r="Y915" s="271"/>
      <c r="Z915" s="271"/>
      <c r="AB915" s="273" t="str">
        <f t="shared" si="134"/>
        <v/>
      </c>
    </row>
    <row r="916" spans="1:28" s="272" customFormat="1" ht="20.25">
      <c r="A916" s="214"/>
      <c r="B916" s="215" t="str">
        <f>IF(LEN(A916)=0,"",INDEX('Smelter Look-up'!$A:$A,MATCH($A916,'Smelter Look-up'!$E:$E,0)))</f>
        <v/>
      </c>
      <c r="C916" s="219" t="str">
        <f>IF(LEN(A916)=0,"",INDEX('Smelter Look-up'!$C:$C,MATCH($A916,'Smelter Look-up'!$E:$E,0)))</f>
        <v/>
      </c>
      <c r="D916" s="278"/>
      <c r="E916" s="215" t="s">
        <v>15631</v>
      </c>
      <c r="F916" s="215" t="s">
        <v>15631</v>
      </c>
      <c r="G916" s="215" t="s">
        <v>15631</v>
      </c>
      <c r="H916" s="216" t="str">
        <f ca="1">IF(ISERROR($V916),"",OFFSET('Smelter Look-up'!$G$4,$V916-4,0))</f>
        <v/>
      </c>
      <c r="I916" s="217" t="s">
        <v>15631</v>
      </c>
      <c r="J916" s="217" t="s">
        <v>15631</v>
      </c>
      <c r="K916" s="268"/>
      <c r="L916" s="268"/>
      <c r="M916" s="268"/>
      <c r="N916" s="268"/>
      <c r="O916" s="268"/>
      <c r="P916" s="218"/>
      <c r="Q916" s="269"/>
      <c r="R916" s="215" t="str">
        <f ca="1">IF(ISERROR($V916),"",OFFSET('Smelter Look-up'!$C$4,$V916-4,0)&amp;"")</f>
        <v/>
      </c>
      <c r="S916" s="222" t="str">
        <f t="shared" ca="1" si="132"/>
        <v/>
      </c>
      <c r="T916" s="222" t="str">
        <f ca="1">IF(B916="","",IF(ISERROR(MATCH($J916,SorP!$B$1:$B$6230,0)),"",INDIRECT("'SorP'!$A$"&amp;MATCH($J916,SorP!$B$1:$B$6230,0))))</f>
        <v/>
      </c>
      <c r="U916" s="238"/>
      <c r="V916" s="270" t="e">
        <f>IF(C916="",NA(),MATCH($B916&amp;$C916,'Smelter Look-up'!$J:$J,0))</f>
        <v>#N/A</v>
      </c>
      <c r="W916" s="271"/>
      <c r="X916" s="271">
        <f t="shared" si="133"/>
        <v>0</v>
      </c>
      <c r="Y916" s="271"/>
      <c r="Z916" s="271"/>
      <c r="AB916" s="273" t="str">
        <f t="shared" si="134"/>
        <v/>
      </c>
    </row>
    <row r="917" spans="1:28" s="272" customFormat="1" ht="20.25">
      <c r="A917" s="214"/>
      <c r="B917" s="215" t="str">
        <f>IF(LEN(A917)=0,"",INDEX('Smelter Look-up'!$A:$A,MATCH($A917,'Smelter Look-up'!$E:$E,0)))</f>
        <v/>
      </c>
      <c r="C917" s="219" t="str">
        <f>IF(LEN(A917)=0,"",INDEX('Smelter Look-up'!$C:$C,MATCH($A917,'Smelter Look-up'!$E:$E,0)))</f>
        <v/>
      </c>
      <c r="D917" s="278"/>
      <c r="E917" s="215" t="s">
        <v>15631</v>
      </c>
      <c r="F917" s="215" t="s">
        <v>15631</v>
      </c>
      <c r="G917" s="215" t="s">
        <v>15631</v>
      </c>
      <c r="H917" s="216" t="str">
        <f ca="1">IF(ISERROR($V917),"",OFFSET('Smelter Look-up'!$G$4,$V917-4,0))</f>
        <v/>
      </c>
      <c r="I917" s="217" t="s">
        <v>15631</v>
      </c>
      <c r="J917" s="217" t="s">
        <v>15631</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si="133"/>
        <v>0</v>
      </c>
      <c r="Y917" s="271"/>
      <c r="Z917" s="271"/>
      <c r="AB917" s="273" t="str">
        <f t="shared" si="134"/>
        <v/>
      </c>
    </row>
    <row r="918" spans="1:28" s="272" customFormat="1" ht="20.25">
      <c r="A918" s="214"/>
      <c r="B918" s="215" t="str">
        <f>IF(LEN(A918)=0,"",INDEX('Smelter Look-up'!$A:$A,MATCH($A918,'Smelter Look-up'!$E:$E,0)))</f>
        <v/>
      </c>
      <c r="C918" s="219" t="str">
        <f>IF(LEN(A918)=0,"",INDEX('Smelter Look-up'!$C:$C,MATCH($A918,'Smelter Look-up'!$E:$E,0)))</f>
        <v/>
      </c>
      <c r="D918" s="278"/>
      <c r="E918" s="215" t="s">
        <v>15631</v>
      </c>
      <c r="F918" s="215" t="s">
        <v>15631</v>
      </c>
      <c r="G918" s="215" t="s">
        <v>15631</v>
      </c>
      <c r="H918" s="216" t="str">
        <f ca="1">IF(ISERROR($V918),"",OFFSET('Smelter Look-up'!$G$4,$V918-4,0))</f>
        <v/>
      </c>
      <c r="I918" s="217" t="s">
        <v>15631</v>
      </c>
      <c r="J918" s="217" t="s">
        <v>15631</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si="133"/>
        <v>0</v>
      </c>
      <c r="Y918" s="271"/>
      <c r="Z918" s="271"/>
      <c r="AB918" s="273" t="str">
        <f t="shared" si="134"/>
        <v/>
      </c>
    </row>
    <row r="919" spans="1:28" s="272" customFormat="1" ht="20.25">
      <c r="A919" s="214"/>
      <c r="B919" s="215" t="str">
        <f>IF(LEN(A919)=0,"",INDEX('Smelter Look-up'!$A:$A,MATCH($A919,'Smelter Look-up'!$E:$E,0)))</f>
        <v/>
      </c>
      <c r="C919" s="219" t="str">
        <f>IF(LEN(A919)=0,"",INDEX('Smelter Look-up'!$C:$C,MATCH($A919,'Smelter Look-up'!$E:$E,0)))</f>
        <v/>
      </c>
      <c r="D919" s="278"/>
      <c r="E919" s="215" t="s">
        <v>15631</v>
      </c>
      <c r="F919" s="215" t="s">
        <v>15631</v>
      </c>
      <c r="G919" s="215" t="s">
        <v>15631</v>
      </c>
      <c r="H919" s="216" t="str">
        <f ca="1">IF(ISERROR($V919),"",OFFSET('Smelter Look-up'!$G$4,$V919-4,0))</f>
        <v/>
      </c>
      <c r="I919" s="217" t="s">
        <v>15631</v>
      </c>
      <c r="J919" s="217" t="s">
        <v>15631</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si="133"/>
        <v>0</v>
      </c>
      <c r="Y919" s="271"/>
      <c r="Z919" s="271"/>
      <c r="AB919" s="273" t="str">
        <f t="shared" si="134"/>
        <v/>
      </c>
    </row>
    <row r="920" spans="1:28" s="272" customFormat="1" ht="20.25">
      <c r="A920" s="214"/>
      <c r="B920" s="215" t="str">
        <f>IF(LEN(A920)=0,"",INDEX('Smelter Look-up'!$A:$A,MATCH($A920,'Smelter Look-up'!$E:$E,0)))</f>
        <v/>
      </c>
      <c r="C920" s="219" t="str">
        <f>IF(LEN(A920)=0,"",INDEX('Smelter Look-up'!$C:$C,MATCH($A920,'Smelter Look-up'!$E:$E,0)))</f>
        <v/>
      </c>
      <c r="D920" s="278"/>
      <c r="E920" s="215" t="s">
        <v>15631</v>
      </c>
      <c r="F920" s="215" t="s">
        <v>15631</v>
      </c>
      <c r="G920" s="215" t="s">
        <v>15631</v>
      </c>
      <c r="H920" s="216" t="str">
        <f ca="1">IF(ISERROR($V920),"",OFFSET('Smelter Look-up'!$G$4,$V920-4,0))</f>
        <v/>
      </c>
      <c r="I920" s="217" t="s">
        <v>15631</v>
      </c>
      <c r="J920" s="217" t="s">
        <v>15631</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si="133"/>
        <v>0</v>
      </c>
      <c r="Y920" s="271"/>
      <c r="Z920" s="271"/>
      <c r="AB920" s="273" t="str">
        <f t="shared" si="134"/>
        <v/>
      </c>
    </row>
    <row r="921" spans="1:28" s="272" customFormat="1" ht="20.25">
      <c r="A921" s="214"/>
      <c r="B921" s="215" t="str">
        <f>IF(LEN(A921)=0,"",INDEX('Smelter Look-up'!$A:$A,MATCH($A921,'Smelter Look-up'!$E:$E,0)))</f>
        <v/>
      </c>
      <c r="C921" s="219" t="str">
        <f>IF(LEN(A921)=0,"",INDEX('Smelter Look-up'!$C:$C,MATCH($A921,'Smelter Look-up'!$E:$E,0)))</f>
        <v/>
      </c>
      <c r="D921" s="278"/>
      <c r="E921" s="215" t="s">
        <v>15631</v>
      </c>
      <c r="F921" s="215" t="s">
        <v>15631</v>
      </c>
      <c r="G921" s="215" t="s">
        <v>15631</v>
      </c>
      <c r="H921" s="216" t="str">
        <f ca="1">IF(ISERROR($V921),"",OFFSET('Smelter Look-up'!$G$4,$V921-4,0))</f>
        <v/>
      </c>
      <c r="I921" s="217" t="s">
        <v>15631</v>
      </c>
      <c r="J921" s="217" t="s">
        <v>15631</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si="133"/>
        <v>0</v>
      </c>
      <c r="Y921" s="271"/>
      <c r="Z921" s="271"/>
      <c r="AB921" s="273" t="str">
        <f t="shared" si="134"/>
        <v/>
      </c>
    </row>
    <row r="922" spans="1:28" s="272" customFormat="1" ht="20.25">
      <c r="A922" s="214"/>
      <c r="B922" s="215" t="str">
        <f>IF(LEN(A922)=0,"",INDEX('Smelter Look-up'!$A:$A,MATCH($A922,'Smelter Look-up'!$E:$E,0)))</f>
        <v/>
      </c>
      <c r="C922" s="219" t="str">
        <f>IF(LEN(A922)=0,"",INDEX('Smelter Look-up'!$C:$C,MATCH($A922,'Smelter Look-up'!$E:$E,0)))</f>
        <v/>
      </c>
      <c r="D922" s="278"/>
      <c r="E922" s="215" t="s">
        <v>15631</v>
      </c>
      <c r="F922" s="215" t="s">
        <v>15631</v>
      </c>
      <c r="G922" s="215" t="s">
        <v>15631</v>
      </c>
      <c r="H922" s="216" t="str">
        <f ca="1">IF(ISERROR($V922),"",OFFSET('Smelter Look-up'!$G$4,$V922-4,0))</f>
        <v/>
      </c>
      <c r="I922" s="217" t="s">
        <v>15631</v>
      </c>
      <c r="J922" s="217" t="s">
        <v>15631</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si="133"/>
        <v>0</v>
      </c>
      <c r="Y922" s="271"/>
      <c r="Z922" s="271"/>
      <c r="AB922" s="273" t="str">
        <f t="shared" si="134"/>
        <v/>
      </c>
    </row>
    <row r="923" spans="1:28" s="272" customFormat="1" ht="20.25">
      <c r="A923" s="214"/>
      <c r="B923" s="215" t="str">
        <f>IF(LEN(A923)=0,"",INDEX('Smelter Look-up'!$A:$A,MATCH($A923,'Smelter Look-up'!$E:$E,0)))</f>
        <v/>
      </c>
      <c r="C923" s="219" t="str">
        <f>IF(LEN(A923)=0,"",INDEX('Smelter Look-up'!$C:$C,MATCH($A923,'Smelter Look-up'!$E:$E,0)))</f>
        <v/>
      </c>
      <c r="D923" s="278"/>
      <c r="E923" s="215" t="s">
        <v>15631</v>
      </c>
      <c r="F923" s="215" t="s">
        <v>15631</v>
      </c>
      <c r="G923" s="215" t="s">
        <v>15631</v>
      </c>
      <c r="H923" s="216" t="str">
        <f ca="1">IF(ISERROR($V923),"",OFFSET('Smelter Look-up'!$G$4,$V923-4,0))</f>
        <v/>
      </c>
      <c r="I923" s="217" t="s">
        <v>15631</v>
      </c>
      <c r="J923" s="217" t="s">
        <v>15631</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
        <v>15631</v>
      </c>
      <c r="F924" s="215" t="s">
        <v>15631</v>
      </c>
      <c r="G924" s="215" t="s">
        <v>15631</v>
      </c>
      <c r="H924" s="216" t="str">
        <f ca="1">IF(ISERROR($V924),"",OFFSET('Smelter Look-up'!$G$4,$V924-4,0))</f>
        <v/>
      </c>
      <c r="I924" s="217" t="s">
        <v>15631</v>
      </c>
      <c r="J924" s="217" t="s">
        <v>15631</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
        <v>15631</v>
      </c>
      <c r="F925" s="215" t="s">
        <v>15631</v>
      </c>
      <c r="G925" s="215" t="s">
        <v>15631</v>
      </c>
      <c r="H925" s="216" t="str">
        <f ca="1">IF(ISERROR($V925),"",OFFSET('Smelter Look-up'!$G$4,$V925-4,0))</f>
        <v/>
      </c>
      <c r="I925" s="217" t="s">
        <v>15631</v>
      </c>
      <c r="J925" s="217" t="s">
        <v>15631</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
        <v>15631</v>
      </c>
      <c r="F926" s="215" t="s">
        <v>15631</v>
      </c>
      <c r="G926" s="215" t="s">
        <v>15631</v>
      </c>
      <c r="H926" s="216" t="str">
        <f ca="1">IF(ISERROR($V926),"",OFFSET('Smelter Look-up'!$G$4,$V926-4,0))</f>
        <v/>
      </c>
      <c r="I926" s="217" t="s">
        <v>15631</v>
      </c>
      <c r="J926" s="217" t="s">
        <v>15631</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
        <v>15631</v>
      </c>
      <c r="F927" s="215" t="s">
        <v>15631</v>
      </c>
      <c r="G927" s="215" t="s">
        <v>15631</v>
      </c>
      <c r="H927" s="216" t="str">
        <f ca="1">IF(ISERROR($V927),"",OFFSET('Smelter Look-up'!$G$4,$V927-4,0))</f>
        <v/>
      </c>
      <c r="I927" s="217" t="s">
        <v>15631</v>
      </c>
      <c r="J927" s="217" t="s">
        <v>15631</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
        <v>15631</v>
      </c>
      <c r="F928" s="215" t="s">
        <v>15631</v>
      </c>
      <c r="G928" s="215" t="s">
        <v>15631</v>
      </c>
      <c r="H928" s="216" t="str">
        <f ca="1">IF(ISERROR($V928),"",OFFSET('Smelter Look-up'!$G$4,$V928-4,0))</f>
        <v/>
      </c>
      <c r="I928" s="217" t="s">
        <v>15631</v>
      </c>
      <c r="J928" s="217" t="s">
        <v>15631</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
        <v>15631</v>
      </c>
      <c r="F929" s="215" t="s">
        <v>15631</v>
      </c>
      <c r="G929" s="215" t="s">
        <v>15631</v>
      </c>
      <c r="H929" s="216" t="str">
        <f ca="1">IF(ISERROR($V929),"",OFFSET('Smelter Look-up'!$G$4,$V929-4,0))</f>
        <v/>
      </c>
      <c r="I929" s="217" t="s">
        <v>15631</v>
      </c>
      <c r="J929" s="217" t="s">
        <v>15631</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
        <v>15631</v>
      </c>
      <c r="F930" s="215" t="s">
        <v>15631</v>
      </c>
      <c r="G930" s="215" t="s">
        <v>15631</v>
      </c>
      <c r="H930" s="216" t="str">
        <f ca="1">IF(ISERROR($V930),"",OFFSET('Smelter Look-up'!$G$4,$V930-4,0))</f>
        <v/>
      </c>
      <c r="I930" s="217" t="s">
        <v>15631</v>
      </c>
      <c r="J930" s="217" t="s">
        <v>15631</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
        <v>15631</v>
      </c>
      <c r="F931" s="215" t="s">
        <v>15631</v>
      </c>
      <c r="G931" s="215" t="s">
        <v>15631</v>
      </c>
      <c r="H931" s="216" t="str">
        <f ca="1">IF(ISERROR($V931),"",OFFSET('Smelter Look-up'!$G$4,$V931-4,0))</f>
        <v/>
      </c>
      <c r="I931" s="217" t="s">
        <v>15631</v>
      </c>
      <c r="J931" s="217" t="s">
        <v>15631</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
        <v>15631</v>
      </c>
      <c r="F932" s="215" t="s">
        <v>15631</v>
      </c>
      <c r="G932" s="215" t="s">
        <v>15631</v>
      </c>
      <c r="H932" s="216" t="str">
        <f ca="1">IF(ISERROR($V932),"",OFFSET('Smelter Look-up'!$G$4,$V932-4,0))</f>
        <v/>
      </c>
      <c r="I932" s="217" t="s">
        <v>15631</v>
      </c>
      <c r="J932" s="217" t="s">
        <v>15631</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
        <v>15631</v>
      </c>
      <c r="F933" s="215" t="s">
        <v>15631</v>
      </c>
      <c r="G933" s="215" t="s">
        <v>15631</v>
      </c>
      <c r="H933" s="216" t="str">
        <f ca="1">IF(ISERROR($V933),"",OFFSET('Smelter Look-up'!$G$4,$V933-4,0))</f>
        <v/>
      </c>
      <c r="I933" s="217" t="s">
        <v>15631</v>
      </c>
      <c r="J933" s="217" t="s">
        <v>15631</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
        <v>15631</v>
      </c>
      <c r="F934" s="215" t="s">
        <v>15631</v>
      </c>
      <c r="G934" s="215" t="s">
        <v>15631</v>
      </c>
      <c r="H934" s="216" t="str">
        <f ca="1">IF(ISERROR($V934),"",OFFSET('Smelter Look-up'!$G$4,$V934-4,0))</f>
        <v/>
      </c>
      <c r="I934" s="217" t="s">
        <v>15631</v>
      </c>
      <c r="J934" s="217" t="s">
        <v>15631</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
        <v>15631</v>
      </c>
      <c r="F935" s="215" t="s">
        <v>15631</v>
      </c>
      <c r="G935" s="215" t="s">
        <v>15631</v>
      </c>
      <c r="H935" s="216" t="str">
        <f ca="1">IF(ISERROR($V935),"",OFFSET('Smelter Look-up'!$G$4,$V935-4,0))</f>
        <v/>
      </c>
      <c r="I935" s="217" t="s">
        <v>15631</v>
      </c>
      <c r="J935" s="217" t="s">
        <v>15631</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
        <v>15631</v>
      </c>
      <c r="F936" s="215" t="s">
        <v>15631</v>
      </c>
      <c r="G936" s="215" t="s">
        <v>15631</v>
      </c>
      <c r="H936" s="216" t="str">
        <f ca="1">IF(ISERROR($V936),"",OFFSET('Smelter Look-up'!$G$4,$V936-4,0))</f>
        <v/>
      </c>
      <c r="I936" s="217" t="s">
        <v>15631</v>
      </c>
      <c r="J936" s="217" t="s">
        <v>15631</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
        <v>15631</v>
      </c>
      <c r="F937" s="215" t="s">
        <v>15631</v>
      </c>
      <c r="G937" s="215" t="s">
        <v>15631</v>
      </c>
      <c r="H937" s="216" t="str">
        <f ca="1">IF(ISERROR($V937),"",OFFSET('Smelter Look-up'!$G$4,$V937-4,0))</f>
        <v/>
      </c>
      <c r="I937" s="217" t="s">
        <v>15631</v>
      </c>
      <c r="J937" s="217" t="s">
        <v>15631</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
        <v>15631</v>
      </c>
      <c r="F938" s="215" t="s">
        <v>15631</v>
      </c>
      <c r="G938" s="215" t="s">
        <v>15631</v>
      </c>
      <c r="H938" s="216" t="str">
        <f ca="1">IF(ISERROR($V938),"",OFFSET('Smelter Look-up'!$G$4,$V938-4,0))</f>
        <v/>
      </c>
      <c r="I938" s="217" t="s">
        <v>15631</v>
      </c>
      <c r="J938" s="217" t="s">
        <v>15631</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
        <v>15631</v>
      </c>
      <c r="F939" s="215" t="s">
        <v>15631</v>
      </c>
      <c r="G939" s="215" t="s">
        <v>15631</v>
      </c>
      <c r="H939" s="216" t="str">
        <f ca="1">IF(ISERROR($V939),"",OFFSET('Smelter Look-up'!$G$4,$V939-4,0))</f>
        <v/>
      </c>
      <c r="I939" s="217" t="s">
        <v>15631</v>
      </c>
      <c r="J939" s="217" t="s">
        <v>15631</v>
      </c>
      <c r="K939" s="268"/>
      <c r="L939" s="268"/>
      <c r="M939" s="268"/>
      <c r="N939" s="268"/>
      <c r="O939" s="268"/>
      <c r="P939" s="218"/>
      <c r="Q939" s="269"/>
      <c r="R939" s="215" t="str">
        <f ca="1">IF(ISERROR($V939),"",OFFSET('Smelter Look-up'!$C$4,$V939-4,0)&amp;"")</f>
        <v/>
      </c>
      <c r="S939" s="222" t="str">
        <f t="shared" ref="S939" ca="1" si="135">IF(B939="","",IF(ISERROR(MATCH($E939,CL,0)),"Unknown",INDIRECT("'C'!$A$"&amp;MATCH($E939,CL,0)+1)))</f>
        <v/>
      </c>
      <c r="T939" s="222" t="str">
        <f ca="1">IF(B939="","",IF(ISERROR(MATCH($J939,SorP!$B$1:$B$6230,0)),"",INDIRECT("'SorP'!$A$"&amp;MATCH($J939,SorP!$B$1:$B$6230,0))))</f>
        <v/>
      </c>
      <c r="U939" s="238"/>
      <c r="V939" s="270" t="e">
        <f>IF(C939="",NA(),MATCH($B939&amp;$C939,'Smelter Look-up'!$J:$J,0))</f>
        <v>#N/A</v>
      </c>
      <c r="W939" s="271"/>
      <c r="X939" s="271">
        <f t="shared" ref="X939" si="136">IF(AND(C939="Smelter not listed",OR(LEN(D939)=0,LEN(E939)=0)),1,0)</f>
        <v>0</v>
      </c>
      <c r="Y939" s="271"/>
      <c r="Z939" s="271"/>
      <c r="AB939" s="273" t="str">
        <f t="shared" ref="AB939" si="137">B939&amp;C939</f>
        <v/>
      </c>
    </row>
    <row r="940" spans="1:28" s="272" customFormat="1" ht="20.25">
      <c r="A940" s="214"/>
      <c r="B940" s="215" t="str">
        <f>IF(LEN(A940)=0,"",INDEX('Smelter Look-up'!$A:$A,MATCH($A940,'Smelter Look-up'!$E:$E,0)))</f>
        <v/>
      </c>
      <c r="C940" s="219" t="str">
        <f>IF(LEN(A940)=0,"",INDEX('Smelter Look-up'!$C:$C,MATCH($A940,'Smelter Look-up'!$E:$E,0)))</f>
        <v/>
      </c>
      <c r="D940" s="278"/>
      <c r="E940" s="215" t="s">
        <v>15631</v>
      </c>
      <c r="F940" s="215" t="s">
        <v>15631</v>
      </c>
      <c r="G940" s="215" t="s">
        <v>15631</v>
      </c>
      <c r="H940" s="216" t="str">
        <f ca="1">IF(ISERROR($V940),"",OFFSET('Smelter Look-up'!$G$4,$V940-4,0))</f>
        <v/>
      </c>
      <c r="I940" s="217" t="s">
        <v>15631</v>
      </c>
      <c r="J940" s="217" t="s">
        <v>15631</v>
      </c>
      <c r="K940" s="268"/>
      <c r="L940" s="268"/>
      <c r="M940" s="268"/>
      <c r="N940" s="268"/>
      <c r="O940" s="268"/>
      <c r="P940" s="218"/>
      <c r="Q940" s="269"/>
      <c r="R940" s="215" t="str">
        <f ca="1">IF(ISERROR($V940),"",OFFSET('Smelter Look-up'!$C$4,$V940-4,0)&amp;"")</f>
        <v/>
      </c>
      <c r="S940" s="222" t="str">
        <f t="shared" ref="S940:S971" ca="1" si="138">IF(B940="","",IF(ISERROR(MATCH($E940,CL,0)),"Unknown",INDIRECT("'C'!$A$"&amp;MATCH($E940,CL,0)+1)))</f>
        <v/>
      </c>
      <c r="T940" s="222" t="str">
        <f ca="1">IF(B940="","",IF(ISERROR(MATCH($J940,SorP!$B$1:$B$6230,0)),"",INDIRECT("'SorP'!$A$"&amp;MATCH($J940,SorP!$B$1:$B$6230,0))))</f>
        <v/>
      </c>
      <c r="U940" s="238"/>
      <c r="V940" s="270" t="e">
        <f>IF(C940="",NA(),MATCH($B940&amp;$C940,'Smelter Look-up'!$J:$J,0))</f>
        <v>#N/A</v>
      </c>
      <c r="W940" s="271"/>
      <c r="X940" s="271">
        <f t="shared" ref="X940:X971" si="139">IF(AND(C940="Smelter not listed",OR(LEN(D940)=0,LEN(E940)=0)),1,0)</f>
        <v>0</v>
      </c>
      <c r="Y940" s="271"/>
      <c r="Z940" s="271"/>
      <c r="AB940" s="273" t="str">
        <f t="shared" ref="AB940:AB971" si="140">B940&amp;C940</f>
        <v/>
      </c>
    </row>
    <row r="941" spans="1:28" s="272" customFormat="1" ht="20.25">
      <c r="A941" s="214"/>
      <c r="B941" s="215" t="str">
        <f>IF(LEN(A941)=0,"",INDEX('Smelter Look-up'!$A:$A,MATCH($A941,'Smelter Look-up'!$E:$E,0)))</f>
        <v/>
      </c>
      <c r="C941" s="219" t="str">
        <f>IF(LEN(A941)=0,"",INDEX('Smelter Look-up'!$C:$C,MATCH($A941,'Smelter Look-up'!$E:$E,0)))</f>
        <v/>
      </c>
      <c r="D941" s="278"/>
      <c r="E941" s="215" t="s">
        <v>15631</v>
      </c>
      <c r="F941" s="215" t="s">
        <v>15631</v>
      </c>
      <c r="G941" s="215" t="s">
        <v>15631</v>
      </c>
      <c r="H941" s="216" t="str">
        <f ca="1">IF(ISERROR($V941),"",OFFSET('Smelter Look-up'!$G$4,$V941-4,0))</f>
        <v/>
      </c>
      <c r="I941" s="217" t="s">
        <v>15631</v>
      </c>
      <c r="J941" s="217" t="s">
        <v>15631</v>
      </c>
      <c r="K941" s="268"/>
      <c r="L941" s="268"/>
      <c r="M941" s="268"/>
      <c r="N941" s="268"/>
      <c r="O941" s="268"/>
      <c r="P941" s="218"/>
      <c r="Q941" s="269"/>
      <c r="R941" s="215" t="str">
        <f ca="1">IF(ISERROR($V941),"",OFFSET('Smelter Look-up'!$C$4,$V941-4,0)&amp;"")</f>
        <v/>
      </c>
      <c r="S941" s="222" t="str">
        <f t="shared" ca="1" si="138"/>
        <v/>
      </c>
      <c r="T941" s="222" t="str">
        <f ca="1">IF(B941="","",IF(ISERROR(MATCH($J941,SorP!$B$1:$B$6230,0)),"",INDIRECT("'SorP'!$A$"&amp;MATCH($J941,SorP!$B$1:$B$6230,0))))</f>
        <v/>
      </c>
      <c r="U941" s="238"/>
      <c r="V941" s="270" t="e">
        <f>IF(C941="",NA(),MATCH($B941&amp;$C941,'Smelter Look-up'!$J:$J,0))</f>
        <v>#N/A</v>
      </c>
      <c r="W941" s="271"/>
      <c r="X941" s="271">
        <f t="shared" si="139"/>
        <v>0</v>
      </c>
      <c r="Y941" s="271"/>
      <c r="Z941" s="271"/>
      <c r="AB941" s="273" t="str">
        <f t="shared" si="140"/>
        <v/>
      </c>
    </row>
    <row r="942" spans="1:28" s="272" customFormat="1" ht="20.25">
      <c r="A942" s="214"/>
      <c r="B942" s="215" t="str">
        <f>IF(LEN(A942)=0,"",INDEX('Smelter Look-up'!$A:$A,MATCH($A942,'Smelter Look-up'!$E:$E,0)))</f>
        <v/>
      </c>
      <c r="C942" s="219" t="str">
        <f>IF(LEN(A942)=0,"",INDEX('Smelter Look-up'!$C:$C,MATCH($A942,'Smelter Look-up'!$E:$E,0)))</f>
        <v/>
      </c>
      <c r="D942" s="278"/>
      <c r="E942" s="215" t="s">
        <v>15631</v>
      </c>
      <c r="F942" s="215" t="s">
        <v>15631</v>
      </c>
      <c r="G942" s="215" t="s">
        <v>15631</v>
      </c>
      <c r="H942" s="216" t="str">
        <f ca="1">IF(ISERROR($V942),"",OFFSET('Smelter Look-up'!$G$4,$V942-4,0))</f>
        <v/>
      </c>
      <c r="I942" s="217" t="s">
        <v>15631</v>
      </c>
      <c r="J942" s="217" t="s">
        <v>15631</v>
      </c>
      <c r="K942" s="268"/>
      <c r="L942" s="268"/>
      <c r="M942" s="268"/>
      <c r="N942" s="268"/>
      <c r="O942" s="268"/>
      <c r="P942" s="218"/>
      <c r="Q942" s="269"/>
      <c r="R942" s="215" t="str">
        <f ca="1">IF(ISERROR($V942),"",OFFSET('Smelter Look-up'!$C$4,$V942-4,0)&amp;"")</f>
        <v/>
      </c>
      <c r="S942" s="222" t="str">
        <f t="shared" ca="1" si="138"/>
        <v/>
      </c>
      <c r="T942" s="222" t="str">
        <f ca="1">IF(B942="","",IF(ISERROR(MATCH($J942,SorP!$B$1:$B$6230,0)),"",INDIRECT("'SorP'!$A$"&amp;MATCH($J942,SorP!$B$1:$B$6230,0))))</f>
        <v/>
      </c>
      <c r="U942" s="238"/>
      <c r="V942" s="270" t="e">
        <f>IF(C942="",NA(),MATCH($B942&amp;$C942,'Smelter Look-up'!$J:$J,0))</f>
        <v>#N/A</v>
      </c>
      <c r="W942" s="271"/>
      <c r="X942" s="271">
        <f t="shared" si="139"/>
        <v>0</v>
      </c>
      <c r="Y942" s="271"/>
      <c r="Z942" s="271"/>
      <c r="AB942" s="273" t="str">
        <f t="shared" si="140"/>
        <v/>
      </c>
    </row>
    <row r="943" spans="1:28" s="272" customFormat="1" ht="20.25">
      <c r="A943" s="214"/>
      <c r="B943" s="215" t="str">
        <f>IF(LEN(A943)=0,"",INDEX('Smelter Look-up'!$A:$A,MATCH($A943,'Smelter Look-up'!$E:$E,0)))</f>
        <v/>
      </c>
      <c r="C943" s="219" t="str">
        <f>IF(LEN(A943)=0,"",INDEX('Smelter Look-up'!$C:$C,MATCH($A943,'Smelter Look-up'!$E:$E,0)))</f>
        <v/>
      </c>
      <c r="D943" s="278"/>
      <c r="E943" s="215" t="s">
        <v>15631</v>
      </c>
      <c r="F943" s="215" t="s">
        <v>15631</v>
      </c>
      <c r="G943" s="215" t="s">
        <v>15631</v>
      </c>
      <c r="H943" s="216" t="str">
        <f ca="1">IF(ISERROR($V943),"",OFFSET('Smelter Look-up'!$G$4,$V943-4,0))</f>
        <v/>
      </c>
      <c r="I943" s="217" t="s">
        <v>15631</v>
      </c>
      <c r="J943" s="217" t="s">
        <v>15631</v>
      </c>
      <c r="K943" s="268"/>
      <c r="L943" s="268"/>
      <c r="M943" s="268"/>
      <c r="N943" s="268"/>
      <c r="O943" s="268"/>
      <c r="P943" s="218"/>
      <c r="Q943" s="269"/>
      <c r="R943" s="215" t="str">
        <f ca="1">IF(ISERROR($V943),"",OFFSET('Smelter Look-up'!$C$4,$V943-4,0)&amp;"")</f>
        <v/>
      </c>
      <c r="S943" s="222" t="str">
        <f t="shared" ca="1" si="138"/>
        <v/>
      </c>
      <c r="T943" s="222" t="str">
        <f ca="1">IF(B943="","",IF(ISERROR(MATCH($J943,SorP!$B$1:$B$6230,0)),"",INDIRECT("'SorP'!$A$"&amp;MATCH($J943,SorP!$B$1:$B$6230,0))))</f>
        <v/>
      </c>
      <c r="U943" s="238"/>
      <c r="V943" s="270" t="e">
        <f>IF(C943="",NA(),MATCH($B943&amp;$C943,'Smelter Look-up'!$J:$J,0))</f>
        <v>#N/A</v>
      </c>
      <c r="W943" s="271"/>
      <c r="X943" s="271">
        <f t="shared" si="139"/>
        <v>0</v>
      </c>
      <c r="Y943" s="271"/>
      <c r="Z943" s="271"/>
      <c r="AB943" s="273" t="str">
        <f t="shared" si="140"/>
        <v/>
      </c>
    </row>
    <row r="944" spans="1:28" s="272" customFormat="1" ht="20.25">
      <c r="A944" s="214"/>
      <c r="B944" s="215" t="str">
        <f>IF(LEN(A944)=0,"",INDEX('Smelter Look-up'!$A:$A,MATCH($A944,'Smelter Look-up'!$E:$E,0)))</f>
        <v/>
      </c>
      <c r="C944" s="219" t="str">
        <f>IF(LEN(A944)=0,"",INDEX('Smelter Look-up'!$C:$C,MATCH($A944,'Smelter Look-up'!$E:$E,0)))</f>
        <v/>
      </c>
      <c r="D944" s="278"/>
      <c r="E944" s="215" t="s">
        <v>15631</v>
      </c>
      <c r="F944" s="215" t="s">
        <v>15631</v>
      </c>
      <c r="G944" s="215" t="s">
        <v>15631</v>
      </c>
      <c r="H944" s="216" t="str">
        <f ca="1">IF(ISERROR($V944),"",OFFSET('Smelter Look-up'!$G$4,$V944-4,0))</f>
        <v/>
      </c>
      <c r="I944" s="217" t="s">
        <v>15631</v>
      </c>
      <c r="J944" s="217" t="s">
        <v>15631</v>
      </c>
      <c r="K944" s="268"/>
      <c r="L944" s="268"/>
      <c r="M944" s="268"/>
      <c r="N944" s="268"/>
      <c r="O944" s="268"/>
      <c r="P944" s="218"/>
      <c r="Q944" s="269"/>
      <c r="R944" s="215" t="str">
        <f ca="1">IF(ISERROR($V944),"",OFFSET('Smelter Look-up'!$C$4,$V944-4,0)&amp;"")</f>
        <v/>
      </c>
      <c r="S944" s="222" t="str">
        <f t="shared" ca="1" si="138"/>
        <v/>
      </c>
      <c r="T944" s="222" t="str">
        <f ca="1">IF(B944="","",IF(ISERROR(MATCH($J944,SorP!$B$1:$B$6230,0)),"",INDIRECT("'SorP'!$A$"&amp;MATCH($J944,SorP!$B$1:$B$6230,0))))</f>
        <v/>
      </c>
      <c r="U944" s="238"/>
      <c r="V944" s="270" t="e">
        <f>IF(C944="",NA(),MATCH($B944&amp;$C944,'Smelter Look-up'!$J:$J,0))</f>
        <v>#N/A</v>
      </c>
      <c r="W944" s="271"/>
      <c r="X944" s="271">
        <f t="shared" si="139"/>
        <v>0</v>
      </c>
      <c r="Y944" s="271"/>
      <c r="Z944" s="271"/>
      <c r="AB944" s="273" t="str">
        <f t="shared" si="140"/>
        <v/>
      </c>
    </row>
    <row r="945" spans="1:28" s="272" customFormat="1" ht="20.25">
      <c r="A945" s="214"/>
      <c r="B945" s="215" t="str">
        <f>IF(LEN(A945)=0,"",INDEX('Smelter Look-up'!$A:$A,MATCH($A945,'Smelter Look-up'!$E:$E,0)))</f>
        <v/>
      </c>
      <c r="C945" s="219" t="str">
        <f>IF(LEN(A945)=0,"",INDEX('Smelter Look-up'!$C:$C,MATCH($A945,'Smelter Look-up'!$E:$E,0)))</f>
        <v/>
      </c>
      <c r="D945" s="278"/>
      <c r="E945" s="215" t="s">
        <v>15631</v>
      </c>
      <c r="F945" s="215" t="s">
        <v>15631</v>
      </c>
      <c r="G945" s="215" t="s">
        <v>15631</v>
      </c>
      <c r="H945" s="216" t="str">
        <f ca="1">IF(ISERROR($V945),"",OFFSET('Smelter Look-up'!$G$4,$V945-4,0))</f>
        <v/>
      </c>
      <c r="I945" s="217" t="s">
        <v>15631</v>
      </c>
      <c r="J945" s="217" t="s">
        <v>15631</v>
      </c>
      <c r="K945" s="268"/>
      <c r="L945" s="268"/>
      <c r="M945" s="268"/>
      <c r="N945" s="268"/>
      <c r="O945" s="268"/>
      <c r="P945" s="218"/>
      <c r="Q945" s="269"/>
      <c r="R945" s="215" t="str">
        <f ca="1">IF(ISERROR($V945),"",OFFSET('Smelter Look-up'!$C$4,$V945-4,0)&amp;"")</f>
        <v/>
      </c>
      <c r="S945" s="222" t="str">
        <f t="shared" ca="1" si="138"/>
        <v/>
      </c>
      <c r="T945" s="222" t="str">
        <f ca="1">IF(B945="","",IF(ISERROR(MATCH($J945,SorP!$B$1:$B$6230,0)),"",INDIRECT("'SorP'!$A$"&amp;MATCH($J945,SorP!$B$1:$B$6230,0))))</f>
        <v/>
      </c>
      <c r="U945" s="238"/>
      <c r="V945" s="270" t="e">
        <f>IF(C945="",NA(),MATCH($B945&amp;$C945,'Smelter Look-up'!$J:$J,0))</f>
        <v>#N/A</v>
      </c>
      <c r="W945" s="271"/>
      <c r="X945" s="271">
        <f t="shared" si="139"/>
        <v>0</v>
      </c>
      <c r="Y945" s="271"/>
      <c r="Z945" s="271"/>
      <c r="AB945" s="273" t="str">
        <f t="shared" si="140"/>
        <v/>
      </c>
    </row>
    <row r="946" spans="1:28" s="272" customFormat="1" ht="20.25">
      <c r="A946" s="214"/>
      <c r="B946" s="215" t="str">
        <f>IF(LEN(A946)=0,"",INDEX('Smelter Look-up'!$A:$A,MATCH($A946,'Smelter Look-up'!$E:$E,0)))</f>
        <v/>
      </c>
      <c r="C946" s="219" t="str">
        <f>IF(LEN(A946)=0,"",INDEX('Smelter Look-up'!$C:$C,MATCH($A946,'Smelter Look-up'!$E:$E,0)))</f>
        <v/>
      </c>
      <c r="D946" s="278"/>
      <c r="E946" s="215" t="s">
        <v>15631</v>
      </c>
      <c r="F946" s="215" t="s">
        <v>15631</v>
      </c>
      <c r="G946" s="215" t="s">
        <v>15631</v>
      </c>
      <c r="H946" s="216" t="str">
        <f ca="1">IF(ISERROR($V946),"",OFFSET('Smelter Look-up'!$G$4,$V946-4,0))</f>
        <v/>
      </c>
      <c r="I946" s="217" t="s">
        <v>15631</v>
      </c>
      <c r="J946" s="217" t="s">
        <v>15631</v>
      </c>
      <c r="K946" s="268"/>
      <c r="L946" s="268"/>
      <c r="M946" s="268"/>
      <c r="N946" s="268"/>
      <c r="O946" s="268"/>
      <c r="P946" s="218"/>
      <c r="Q946" s="269"/>
      <c r="R946" s="215" t="str">
        <f ca="1">IF(ISERROR($V946),"",OFFSET('Smelter Look-up'!$C$4,$V946-4,0)&amp;"")</f>
        <v/>
      </c>
      <c r="S946" s="222" t="str">
        <f t="shared" ca="1" si="138"/>
        <v/>
      </c>
      <c r="T946" s="222" t="str">
        <f ca="1">IF(B946="","",IF(ISERROR(MATCH($J946,SorP!$B$1:$B$6230,0)),"",INDIRECT("'SorP'!$A$"&amp;MATCH($J946,SorP!$B$1:$B$6230,0))))</f>
        <v/>
      </c>
      <c r="U946" s="238"/>
      <c r="V946" s="270" t="e">
        <f>IF(C946="",NA(),MATCH($B946&amp;$C946,'Smelter Look-up'!$J:$J,0))</f>
        <v>#N/A</v>
      </c>
      <c r="W946" s="271"/>
      <c r="X946" s="271">
        <f t="shared" si="139"/>
        <v>0</v>
      </c>
      <c r="Y946" s="271"/>
      <c r="Z946" s="271"/>
      <c r="AB946" s="273" t="str">
        <f t="shared" si="140"/>
        <v/>
      </c>
    </row>
    <row r="947" spans="1:28" s="272" customFormat="1" ht="20.25">
      <c r="A947" s="214"/>
      <c r="B947" s="215" t="str">
        <f>IF(LEN(A947)=0,"",INDEX('Smelter Look-up'!$A:$A,MATCH($A947,'Smelter Look-up'!$E:$E,0)))</f>
        <v/>
      </c>
      <c r="C947" s="219" t="str">
        <f>IF(LEN(A947)=0,"",INDEX('Smelter Look-up'!$C:$C,MATCH($A947,'Smelter Look-up'!$E:$E,0)))</f>
        <v/>
      </c>
      <c r="D947" s="278"/>
      <c r="E947" s="215" t="s">
        <v>15631</v>
      </c>
      <c r="F947" s="215" t="s">
        <v>15631</v>
      </c>
      <c r="G947" s="215" t="s">
        <v>15631</v>
      </c>
      <c r="H947" s="216" t="str">
        <f ca="1">IF(ISERROR($V947),"",OFFSET('Smelter Look-up'!$G$4,$V947-4,0))</f>
        <v/>
      </c>
      <c r="I947" s="217" t="s">
        <v>15631</v>
      </c>
      <c r="J947" s="217" t="s">
        <v>15631</v>
      </c>
      <c r="K947" s="268"/>
      <c r="L947" s="268"/>
      <c r="M947" s="268"/>
      <c r="N947" s="268"/>
      <c r="O947" s="268"/>
      <c r="P947" s="218"/>
      <c r="Q947" s="269"/>
      <c r="R947" s="215" t="str">
        <f ca="1">IF(ISERROR($V947),"",OFFSET('Smelter Look-up'!$C$4,$V947-4,0)&amp;"")</f>
        <v/>
      </c>
      <c r="S947" s="222" t="str">
        <f t="shared" ca="1" si="138"/>
        <v/>
      </c>
      <c r="T947" s="222" t="str">
        <f ca="1">IF(B947="","",IF(ISERROR(MATCH($J947,SorP!$B$1:$B$6230,0)),"",INDIRECT("'SorP'!$A$"&amp;MATCH($J947,SorP!$B$1:$B$6230,0))))</f>
        <v/>
      </c>
      <c r="U947" s="238"/>
      <c r="V947" s="270" t="e">
        <f>IF(C947="",NA(),MATCH($B947&amp;$C947,'Smelter Look-up'!$J:$J,0))</f>
        <v>#N/A</v>
      </c>
      <c r="W947" s="271"/>
      <c r="X947" s="271">
        <f t="shared" si="139"/>
        <v>0</v>
      </c>
      <c r="Y947" s="271"/>
      <c r="Z947" s="271"/>
      <c r="AB947" s="273" t="str">
        <f t="shared" si="140"/>
        <v/>
      </c>
    </row>
    <row r="948" spans="1:28" s="272" customFormat="1" ht="20.25">
      <c r="A948" s="214"/>
      <c r="B948" s="215" t="str">
        <f>IF(LEN(A948)=0,"",INDEX('Smelter Look-up'!$A:$A,MATCH($A948,'Smelter Look-up'!$E:$E,0)))</f>
        <v/>
      </c>
      <c r="C948" s="219" t="str">
        <f>IF(LEN(A948)=0,"",INDEX('Smelter Look-up'!$C:$C,MATCH($A948,'Smelter Look-up'!$E:$E,0)))</f>
        <v/>
      </c>
      <c r="D948" s="278"/>
      <c r="E948" s="215" t="s">
        <v>15631</v>
      </c>
      <c r="F948" s="215" t="s">
        <v>15631</v>
      </c>
      <c r="G948" s="215" t="s">
        <v>15631</v>
      </c>
      <c r="H948" s="216" t="str">
        <f ca="1">IF(ISERROR($V948),"",OFFSET('Smelter Look-up'!$G$4,$V948-4,0))</f>
        <v/>
      </c>
      <c r="I948" s="217" t="s">
        <v>15631</v>
      </c>
      <c r="J948" s="217" t="s">
        <v>15631</v>
      </c>
      <c r="K948" s="268"/>
      <c r="L948" s="268"/>
      <c r="M948" s="268"/>
      <c r="N948" s="268"/>
      <c r="O948" s="268"/>
      <c r="P948" s="218"/>
      <c r="Q948" s="269"/>
      <c r="R948" s="215" t="str">
        <f ca="1">IF(ISERROR($V948),"",OFFSET('Smelter Look-up'!$C$4,$V948-4,0)&amp;"")</f>
        <v/>
      </c>
      <c r="S948" s="222" t="str">
        <f t="shared" ca="1" si="138"/>
        <v/>
      </c>
      <c r="T948" s="222" t="str">
        <f ca="1">IF(B948="","",IF(ISERROR(MATCH($J948,SorP!$B$1:$B$6230,0)),"",INDIRECT("'SorP'!$A$"&amp;MATCH($J948,SorP!$B$1:$B$6230,0))))</f>
        <v/>
      </c>
      <c r="U948" s="238"/>
      <c r="V948" s="270" t="e">
        <f>IF(C948="",NA(),MATCH($B948&amp;$C948,'Smelter Look-up'!$J:$J,0))</f>
        <v>#N/A</v>
      </c>
      <c r="W948" s="271"/>
      <c r="X948" s="271">
        <f t="shared" si="139"/>
        <v>0</v>
      </c>
      <c r="Y948" s="271"/>
      <c r="Z948" s="271"/>
      <c r="AB948" s="273" t="str">
        <f t="shared" si="140"/>
        <v/>
      </c>
    </row>
    <row r="949" spans="1:28" s="272" customFormat="1" ht="20.25">
      <c r="A949" s="214"/>
      <c r="B949" s="215" t="str">
        <f>IF(LEN(A949)=0,"",INDEX('Smelter Look-up'!$A:$A,MATCH($A949,'Smelter Look-up'!$E:$E,0)))</f>
        <v/>
      </c>
      <c r="C949" s="219" t="str">
        <f>IF(LEN(A949)=0,"",INDEX('Smelter Look-up'!$C:$C,MATCH($A949,'Smelter Look-up'!$E:$E,0)))</f>
        <v/>
      </c>
      <c r="D949" s="278"/>
      <c r="E949" s="215" t="s">
        <v>15631</v>
      </c>
      <c r="F949" s="215" t="s">
        <v>15631</v>
      </c>
      <c r="G949" s="215" t="s">
        <v>15631</v>
      </c>
      <c r="H949" s="216" t="str">
        <f ca="1">IF(ISERROR($V949),"",OFFSET('Smelter Look-up'!$G$4,$V949-4,0))</f>
        <v/>
      </c>
      <c r="I949" s="217" t="s">
        <v>15631</v>
      </c>
      <c r="J949" s="217" t="s">
        <v>15631</v>
      </c>
      <c r="K949" s="268"/>
      <c r="L949" s="268"/>
      <c r="M949" s="268"/>
      <c r="N949" s="268"/>
      <c r="O949" s="268"/>
      <c r="P949" s="218"/>
      <c r="Q949" s="269"/>
      <c r="R949" s="215" t="str">
        <f ca="1">IF(ISERROR($V949),"",OFFSET('Smelter Look-up'!$C$4,$V949-4,0)&amp;"")</f>
        <v/>
      </c>
      <c r="S949" s="222" t="str">
        <f t="shared" ca="1" si="138"/>
        <v/>
      </c>
      <c r="T949" s="222" t="str">
        <f ca="1">IF(B949="","",IF(ISERROR(MATCH($J949,SorP!$B$1:$B$6230,0)),"",INDIRECT("'SorP'!$A$"&amp;MATCH($J949,SorP!$B$1:$B$6230,0))))</f>
        <v/>
      </c>
      <c r="U949" s="238"/>
      <c r="V949" s="270" t="e">
        <f>IF(C949="",NA(),MATCH($B949&amp;$C949,'Smelter Look-up'!$J:$J,0))</f>
        <v>#N/A</v>
      </c>
      <c r="W949" s="271"/>
      <c r="X949" s="271">
        <f t="shared" si="139"/>
        <v>0</v>
      </c>
      <c r="Y949" s="271"/>
      <c r="Z949" s="271"/>
      <c r="AB949" s="273" t="str">
        <f t="shared" si="140"/>
        <v/>
      </c>
    </row>
    <row r="950" spans="1:28" s="272" customFormat="1" ht="20.25">
      <c r="A950" s="214"/>
      <c r="B950" s="215" t="str">
        <f>IF(LEN(A950)=0,"",INDEX('Smelter Look-up'!$A:$A,MATCH($A950,'Smelter Look-up'!$E:$E,0)))</f>
        <v/>
      </c>
      <c r="C950" s="219" t="str">
        <f>IF(LEN(A950)=0,"",INDEX('Smelter Look-up'!$C:$C,MATCH($A950,'Smelter Look-up'!$E:$E,0)))</f>
        <v/>
      </c>
      <c r="D950" s="278"/>
      <c r="E950" s="215" t="s">
        <v>15631</v>
      </c>
      <c r="F950" s="215" t="s">
        <v>15631</v>
      </c>
      <c r="G950" s="215" t="s">
        <v>15631</v>
      </c>
      <c r="H950" s="216" t="str">
        <f ca="1">IF(ISERROR($V950),"",OFFSET('Smelter Look-up'!$G$4,$V950-4,0))</f>
        <v/>
      </c>
      <c r="I950" s="217" t="s">
        <v>15631</v>
      </c>
      <c r="J950" s="217" t="s">
        <v>15631</v>
      </c>
      <c r="K950" s="268"/>
      <c r="L950" s="268"/>
      <c r="M950" s="268"/>
      <c r="N950" s="268"/>
      <c r="O950" s="268"/>
      <c r="P950" s="218"/>
      <c r="Q950" s="269"/>
      <c r="R950" s="215" t="str">
        <f ca="1">IF(ISERROR($V950),"",OFFSET('Smelter Look-up'!$C$4,$V950-4,0)&amp;"")</f>
        <v/>
      </c>
      <c r="S950" s="222" t="str">
        <f t="shared" ca="1" si="138"/>
        <v/>
      </c>
      <c r="T950" s="222" t="str">
        <f ca="1">IF(B950="","",IF(ISERROR(MATCH($J950,SorP!$B$1:$B$6230,0)),"",INDIRECT("'SorP'!$A$"&amp;MATCH($J950,SorP!$B$1:$B$6230,0))))</f>
        <v/>
      </c>
      <c r="U950" s="238"/>
      <c r="V950" s="270" t="e">
        <f>IF(C950="",NA(),MATCH($B950&amp;$C950,'Smelter Look-up'!$J:$J,0))</f>
        <v>#N/A</v>
      </c>
      <c r="W950" s="271"/>
      <c r="X950" s="271">
        <f t="shared" si="139"/>
        <v>0</v>
      </c>
      <c r="Y950" s="271"/>
      <c r="Z950" s="271"/>
      <c r="AB950" s="273" t="str">
        <f t="shared" si="140"/>
        <v/>
      </c>
    </row>
    <row r="951" spans="1:28" s="272" customFormat="1" ht="20.25">
      <c r="A951" s="214"/>
      <c r="B951" s="215" t="str">
        <f>IF(LEN(A951)=0,"",INDEX('Smelter Look-up'!$A:$A,MATCH($A951,'Smelter Look-up'!$E:$E,0)))</f>
        <v/>
      </c>
      <c r="C951" s="219" t="str">
        <f>IF(LEN(A951)=0,"",INDEX('Smelter Look-up'!$C:$C,MATCH($A951,'Smelter Look-up'!$E:$E,0)))</f>
        <v/>
      </c>
      <c r="D951" s="278"/>
      <c r="E951" s="215" t="s">
        <v>15631</v>
      </c>
      <c r="F951" s="215" t="s">
        <v>15631</v>
      </c>
      <c r="G951" s="215" t="s">
        <v>15631</v>
      </c>
      <c r="H951" s="216" t="str">
        <f ca="1">IF(ISERROR($V951),"",OFFSET('Smelter Look-up'!$G$4,$V951-4,0))</f>
        <v/>
      </c>
      <c r="I951" s="217" t="s">
        <v>15631</v>
      </c>
      <c r="J951" s="217" t="s">
        <v>15631</v>
      </c>
      <c r="K951" s="268"/>
      <c r="L951" s="268"/>
      <c r="M951" s="268"/>
      <c r="N951" s="268"/>
      <c r="O951" s="268"/>
      <c r="P951" s="218"/>
      <c r="Q951" s="269"/>
      <c r="R951" s="215" t="str">
        <f ca="1">IF(ISERROR($V951),"",OFFSET('Smelter Look-up'!$C$4,$V951-4,0)&amp;"")</f>
        <v/>
      </c>
      <c r="S951" s="222" t="str">
        <f t="shared" ca="1" si="138"/>
        <v/>
      </c>
      <c r="T951" s="222" t="str">
        <f ca="1">IF(B951="","",IF(ISERROR(MATCH($J951,SorP!$B$1:$B$6230,0)),"",INDIRECT("'SorP'!$A$"&amp;MATCH($J951,SorP!$B$1:$B$6230,0))))</f>
        <v/>
      </c>
      <c r="U951" s="238"/>
      <c r="V951" s="270" t="e">
        <f>IF(C951="",NA(),MATCH($B951&amp;$C951,'Smelter Look-up'!$J:$J,0))</f>
        <v>#N/A</v>
      </c>
      <c r="W951" s="271"/>
      <c r="X951" s="271">
        <f t="shared" si="139"/>
        <v>0</v>
      </c>
      <c r="Y951" s="271"/>
      <c r="Z951" s="271"/>
      <c r="AB951" s="273" t="str">
        <f t="shared" si="140"/>
        <v/>
      </c>
    </row>
    <row r="952" spans="1:28" s="272" customFormat="1" ht="20.25">
      <c r="A952" s="214"/>
      <c r="B952" s="215" t="str">
        <f>IF(LEN(A952)=0,"",INDEX('Smelter Look-up'!$A:$A,MATCH($A952,'Smelter Look-up'!$E:$E,0)))</f>
        <v/>
      </c>
      <c r="C952" s="219" t="str">
        <f>IF(LEN(A952)=0,"",INDEX('Smelter Look-up'!$C:$C,MATCH($A952,'Smelter Look-up'!$E:$E,0)))</f>
        <v/>
      </c>
      <c r="D952" s="278"/>
      <c r="E952" s="215" t="s">
        <v>15631</v>
      </c>
      <c r="F952" s="215" t="s">
        <v>15631</v>
      </c>
      <c r="G952" s="215" t="s">
        <v>15631</v>
      </c>
      <c r="H952" s="216" t="str">
        <f ca="1">IF(ISERROR($V952),"",OFFSET('Smelter Look-up'!$G$4,$V952-4,0))</f>
        <v/>
      </c>
      <c r="I952" s="217" t="s">
        <v>15631</v>
      </c>
      <c r="J952" s="217" t="s">
        <v>15631</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si="139"/>
        <v>0</v>
      </c>
      <c r="Y952" s="271"/>
      <c r="Z952" s="271"/>
      <c r="AB952" s="273" t="str">
        <f t="shared" si="140"/>
        <v/>
      </c>
    </row>
    <row r="953" spans="1:28" s="272" customFormat="1" ht="20.25">
      <c r="A953" s="214"/>
      <c r="B953" s="215" t="str">
        <f>IF(LEN(A953)=0,"",INDEX('Smelter Look-up'!$A:$A,MATCH($A953,'Smelter Look-up'!$E:$E,0)))</f>
        <v/>
      </c>
      <c r="C953" s="219" t="str">
        <f>IF(LEN(A953)=0,"",INDEX('Smelter Look-up'!$C:$C,MATCH($A953,'Smelter Look-up'!$E:$E,0)))</f>
        <v/>
      </c>
      <c r="D953" s="278"/>
      <c r="E953" s="215" t="s">
        <v>15631</v>
      </c>
      <c r="F953" s="215" t="s">
        <v>15631</v>
      </c>
      <c r="G953" s="215" t="s">
        <v>15631</v>
      </c>
      <c r="H953" s="216" t="str">
        <f ca="1">IF(ISERROR($V953),"",OFFSET('Smelter Look-up'!$G$4,$V953-4,0))</f>
        <v/>
      </c>
      <c r="I953" s="217" t="s">
        <v>15631</v>
      </c>
      <c r="J953" s="217" t="s">
        <v>15631</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si="139"/>
        <v>0</v>
      </c>
      <c r="Y953" s="271"/>
      <c r="Z953" s="271"/>
      <c r="AB953" s="273" t="str">
        <f t="shared" si="140"/>
        <v/>
      </c>
    </row>
    <row r="954" spans="1:28" s="272" customFormat="1" ht="20.25">
      <c r="A954" s="214"/>
      <c r="B954" s="215" t="str">
        <f>IF(LEN(A954)=0,"",INDEX('Smelter Look-up'!$A:$A,MATCH($A954,'Smelter Look-up'!$E:$E,0)))</f>
        <v/>
      </c>
      <c r="C954" s="219" t="str">
        <f>IF(LEN(A954)=0,"",INDEX('Smelter Look-up'!$C:$C,MATCH($A954,'Smelter Look-up'!$E:$E,0)))</f>
        <v/>
      </c>
      <c r="D954" s="278"/>
      <c r="E954" s="215" t="s">
        <v>15631</v>
      </c>
      <c r="F954" s="215" t="s">
        <v>15631</v>
      </c>
      <c r="G954" s="215" t="s">
        <v>15631</v>
      </c>
      <c r="H954" s="216" t="str">
        <f ca="1">IF(ISERROR($V954),"",OFFSET('Smelter Look-up'!$G$4,$V954-4,0))</f>
        <v/>
      </c>
      <c r="I954" s="217" t="s">
        <v>15631</v>
      </c>
      <c r="J954" s="217" t="s">
        <v>15631</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si="139"/>
        <v>0</v>
      </c>
      <c r="Y954" s="271"/>
      <c r="Z954" s="271"/>
      <c r="AB954" s="273" t="str">
        <f t="shared" si="140"/>
        <v/>
      </c>
    </row>
    <row r="955" spans="1:28" s="272" customFormat="1" ht="20.25">
      <c r="A955" s="214"/>
      <c r="B955" s="215" t="str">
        <f>IF(LEN(A955)=0,"",INDEX('Smelter Look-up'!$A:$A,MATCH($A955,'Smelter Look-up'!$E:$E,0)))</f>
        <v/>
      </c>
      <c r="C955" s="219" t="str">
        <f>IF(LEN(A955)=0,"",INDEX('Smelter Look-up'!$C:$C,MATCH($A955,'Smelter Look-up'!$E:$E,0)))</f>
        <v/>
      </c>
      <c r="D955" s="278"/>
      <c r="E955" s="215" t="s">
        <v>15631</v>
      </c>
      <c r="F955" s="215" t="s">
        <v>15631</v>
      </c>
      <c r="G955" s="215" t="s">
        <v>15631</v>
      </c>
      <c r="H955" s="216" t="str">
        <f ca="1">IF(ISERROR($V955),"",OFFSET('Smelter Look-up'!$G$4,$V955-4,0))</f>
        <v/>
      </c>
      <c r="I955" s="217" t="s">
        <v>15631</v>
      </c>
      <c r="J955" s="217" t="s">
        <v>15631</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
        <v>15631</v>
      </c>
      <c r="F956" s="215" t="s">
        <v>15631</v>
      </c>
      <c r="G956" s="215" t="s">
        <v>15631</v>
      </c>
      <c r="H956" s="216" t="str">
        <f ca="1">IF(ISERROR($V956),"",OFFSET('Smelter Look-up'!$G$4,$V956-4,0))</f>
        <v/>
      </c>
      <c r="I956" s="217" t="s">
        <v>15631</v>
      </c>
      <c r="J956" s="217" t="s">
        <v>15631</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
        <v>15631</v>
      </c>
      <c r="F957" s="215" t="s">
        <v>15631</v>
      </c>
      <c r="G957" s="215" t="s">
        <v>15631</v>
      </c>
      <c r="H957" s="216" t="str">
        <f ca="1">IF(ISERROR($V957),"",OFFSET('Smelter Look-up'!$G$4,$V957-4,0))</f>
        <v/>
      </c>
      <c r="I957" s="217" t="s">
        <v>15631</v>
      </c>
      <c r="J957" s="217" t="s">
        <v>15631</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
        <v>15631</v>
      </c>
      <c r="F958" s="215" t="s">
        <v>15631</v>
      </c>
      <c r="G958" s="215" t="s">
        <v>15631</v>
      </c>
      <c r="H958" s="216" t="str">
        <f ca="1">IF(ISERROR($V958),"",OFFSET('Smelter Look-up'!$G$4,$V958-4,0))</f>
        <v/>
      </c>
      <c r="I958" s="217" t="s">
        <v>15631</v>
      </c>
      <c r="J958" s="217" t="s">
        <v>15631</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
        <v>15631</v>
      </c>
      <c r="F959" s="215" t="s">
        <v>15631</v>
      </c>
      <c r="G959" s="215" t="s">
        <v>15631</v>
      </c>
      <c r="H959" s="216" t="str">
        <f ca="1">IF(ISERROR($V959),"",OFFSET('Smelter Look-up'!$G$4,$V959-4,0))</f>
        <v/>
      </c>
      <c r="I959" s="217" t="s">
        <v>15631</v>
      </c>
      <c r="J959" s="217" t="s">
        <v>15631</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
        <v>15631</v>
      </c>
      <c r="F960" s="215" t="s">
        <v>15631</v>
      </c>
      <c r="G960" s="215" t="s">
        <v>15631</v>
      </c>
      <c r="H960" s="216" t="str">
        <f ca="1">IF(ISERROR($V960),"",OFFSET('Smelter Look-up'!$G$4,$V960-4,0))</f>
        <v/>
      </c>
      <c r="I960" s="217" t="s">
        <v>15631</v>
      </c>
      <c r="J960" s="217" t="s">
        <v>15631</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
        <v>15631</v>
      </c>
      <c r="F961" s="215" t="s">
        <v>15631</v>
      </c>
      <c r="G961" s="215" t="s">
        <v>15631</v>
      </c>
      <c r="H961" s="216" t="str">
        <f ca="1">IF(ISERROR($V961),"",OFFSET('Smelter Look-up'!$G$4,$V961-4,0))</f>
        <v/>
      </c>
      <c r="I961" s="217" t="s">
        <v>15631</v>
      </c>
      <c r="J961" s="217" t="s">
        <v>15631</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
        <v>15631</v>
      </c>
      <c r="F962" s="215" t="s">
        <v>15631</v>
      </c>
      <c r="G962" s="215" t="s">
        <v>15631</v>
      </c>
      <c r="H962" s="216" t="str">
        <f ca="1">IF(ISERROR($V962),"",OFFSET('Smelter Look-up'!$G$4,$V962-4,0))</f>
        <v/>
      </c>
      <c r="I962" s="217" t="s">
        <v>15631</v>
      </c>
      <c r="J962" s="217" t="s">
        <v>15631</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
        <v>15631</v>
      </c>
      <c r="F963" s="215" t="s">
        <v>15631</v>
      </c>
      <c r="G963" s="215" t="s">
        <v>15631</v>
      </c>
      <c r="H963" s="216" t="str">
        <f ca="1">IF(ISERROR($V963),"",OFFSET('Smelter Look-up'!$G$4,$V963-4,0))</f>
        <v/>
      </c>
      <c r="I963" s="217" t="s">
        <v>15631</v>
      </c>
      <c r="J963" s="217" t="s">
        <v>15631</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
        <v>15631</v>
      </c>
      <c r="F964" s="215" t="s">
        <v>15631</v>
      </c>
      <c r="G964" s="215" t="s">
        <v>15631</v>
      </c>
      <c r="H964" s="216" t="str">
        <f ca="1">IF(ISERROR($V964),"",OFFSET('Smelter Look-up'!$G$4,$V964-4,0))</f>
        <v/>
      </c>
      <c r="I964" s="217" t="s">
        <v>15631</v>
      </c>
      <c r="J964" s="217" t="s">
        <v>15631</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
        <v>15631</v>
      </c>
      <c r="F965" s="215" t="s">
        <v>15631</v>
      </c>
      <c r="G965" s="215" t="s">
        <v>15631</v>
      </c>
      <c r="H965" s="216" t="str">
        <f ca="1">IF(ISERROR($V965),"",OFFSET('Smelter Look-up'!$G$4,$V965-4,0))</f>
        <v/>
      </c>
      <c r="I965" s="217" t="s">
        <v>15631</v>
      </c>
      <c r="J965" s="217" t="s">
        <v>15631</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
        <v>15631</v>
      </c>
      <c r="F966" s="215" t="s">
        <v>15631</v>
      </c>
      <c r="G966" s="215" t="s">
        <v>15631</v>
      </c>
      <c r="H966" s="216" t="str">
        <f ca="1">IF(ISERROR($V966),"",OFFSET('Smelter Look-up'!$G$4,$V966-4,0))</f>
        <v/>
      </c>
      <c r="I966" s="217" t="s">
        <v>15631</v>
      </c>
      <c r="J966" s="217" t="s">
        <v>15631</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
        <v>15631</v>
      </c>
      <c r="F967" s="215" t="s">
        <v>15631</v>
      </c>
      <c r="G967" s="215" t="s">
        <v>15631</v>
      </c>
      <c r="H967" s="216" t="str">
        <f ca="1">IF(ISERROR($V967),"",OFFSET('Smelter Look-up'!$G$4,$V967-4,0))</f>
        <v/>
      </c>
      <c r="I967" s="217" t="s">
        <v>15631</v>
      </c>
      <c r="J967" s="217" t="s">
        <v>15631</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
        <v>15631</v>
      </c>
      <c r="F968" s="215" t="s">
        <v>15631</v>
      </c>
      <c r="G968" s="215" t="s">
        <v>15631</v>
      </c>
      <c r="H968" s="216" t="str">
        <f ca="1">IF(ISERROR($V968),"",OFFSET('Smelter Look-up'!$G$4,$V968-4,0))</f>
        <v/>
      </c>
      <c r="I968" s="217" t="s">
        <v>15631</v>
      </c>
      <c r="J968" s="217" t="s">
        <v>15631</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
        <v>15631</v>
      </c>
      <c r="F969" s="215" t="s">
        <v>15631</v>
      </c>
      <c r="G969" s="215" t="s">
        <v>15631</v>
      </c>
      <c r="H969" s="216" t="str">
        <f ca="1">IF(ISERROR($V969),"",OFFSET('Smelter Look-up'!$G$4,$V969-4,0))</f>
        <v/>
      </c>
      <c r="I969" s="217" t="s">
        <v>15631</v>
      </c>
      <c r="J969" s="217" t="s">
        <v>15631</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
        <v>15631</v>
      </c>
      <c r="F970" s="215" t="s">
        <v>15631</v>
      </c>
      <c r="G970" s="215" t="s">
        <v>15631</v>
      </c>
      <c r="H970" s="216" t="str">
        <f ca="1">IF(ISERROR($V970),"",OFFSET('Smelter Look-up'!$G$4,$V970-4,0))</f>
        <v/>
      </c>
      <c r="I970" s="217" t="s">
        <v>15631</v>
      </c>
      <c r="J970" s="217" t="s">
        <v>15631</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
        <v>15631</v>
      </c>
      <c r="F971" s="215" t="s">
        <v>15631</v>
      </c>
      <c r="G971" s="215" t="s">
        <v>15631</v>
      </c>
      <c r="H971" s="216" t="str">
        <f ca="1">IF(ISERROR($V971),"",OFFSET('Smelter Look-up'!$G$4,$V971-4,0))</f>
        <v/>
      </c>
      <c r="I971" s="217" t="s">
        <v>15631</v>
      </c>
      <c r="J971" s="217" t="s">
        <v>15631</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
        <v>15631</v>
      </c>
      <c r="F972" s="215" t="s">
        <v>15631</v>
      </c>
      <c r="G972" s="215" t="s">
        <v>15631</v>
      </c>
      <c r="H972" s="216" t="str">
        <f ca="1">IF(ISERROR($V972),"",OFFSET('Smelter Look-up'!$G$4,$V972-4,0))</f>
        <v/>
      </c>
      <c r="I972" s="217" t="s">
        <v>15631</v>
      </c>
      <c r="J972" s="217" t="s">
        <v>15631</v>
      </c>
      <c r="K972" s="268"/>
      <c r="L972" s="268"/>
      <c r="M972" s="268"/>
      <c r="N972" s="268"/>
      <c r="O972" s="268"/>
      <c r="P972" s="218"/>
      <c r="Q972" s="269"/>
      <c r="R972" s="215" t="str">
        <f ca="1">IF(ISERROR($V972),"",OFFSET('Smelter Look-up'!$C$4,$V972-4,0)&amp;"")</f>
        <v/>
      </c>
      <c r="S972" s="222" t="str">
        <f t="shared" ref="S972:S1002" ca="1" si="141">IF(B972="","",IF(ISERROR(MATCH($E972,CL,0)),"Unknown",INDIRECT("'C'!$A$"&amp;MATCH($E972,CL,0)+1)))</f>
        <v/>
      </c>
      <c r="T972" s="222" t="str">
        <f ca="1">IF(B972="","",IF(ISERROR(MATCH($J972,SorP!$B$1:$B$6230,0)),"",INDIRECT("'SorP'!$A$"&amp;MATCH($J972,SorP!$B$1:$B$6230,0))))</f>
        <v/>
      </c>
      <c r="U972" s="238"/>
      <c r="V972" s="270" t="e">
        <f>IF(C972="",NA(),MATCH($B972&amp;$C972,'Smelter Look-up'!$J:$J,0))</f>
        <v>#N/A</v>
      </c>
      <c r="W972" s="271"/>
      <c r="X972" s="271">
        <f t="shared" ref="X972:X1002" si="142">IF(AND(C972="Smelter not listed",OR(LEN(D972)=0,LEN(E972)=0)),1,0)</f>
        <v>0</v>
      </c>
      <c r="Y972" s="271"/>
      <c r="Z972" s="271"/>
      <c r="AB972" s="273" t="str">
        <f t="shared" ref="AB972:AB1002" si="143">B972&amp;C972</f>
        <v/>
      </c>
    </row>
    <row r="973" spans="1:28" s="272" customFormat="1" ht="20.25">
      <c r="A973" s="214"/>
      <c r="B973" s="215" t="str">
        <f>IF(LEN(A973)=0,"",INDEX('Smelter Look-up'!$A:$A,MATCH($A973,'Smelter Look-up'!$E:$E,0)))</f>
        <v/>
      </c>
      <c r="C973" s="219" t="str">
        <f>IF(LEN(A973)=0,"",INDEX('Smelter Look-up'!$C:$C,MATCH($A973,'Smelter Look-up'!$E:$E,0)))</f>
        <v/>
      </c>
      <c r="D973" s="278"/>
      <c r="E973" s="215" t="s">
        <v>15631</v>
      </c>
      <c r="F973" s="215" t="s">
        <v>15631</v>
      </c>
      <c r="G973" s="215" t="s">
        <v>15631</v>
      </c>
      <c r="H973" s="216" t="str">
        <f ca="1">IF(ISERROR($V973),"",OFFSET('Smelter Look-up'!$G$4,$V973-4,0))</f>
        <v/>
      </c>
      <c r="I973" s="217" t="s">
        <v>15631</v>
      </c>
      <c r="J973" s="217" t="s">
        <v>15631</v>
      </c>
      <c r="K973" s="268"/>
      <c r="L973" s="268"/>
      <c r="M973" s="268"/>
      <c r="N973" s="268"/>
      <c r="O973" s="268"/>
      <c r="P973" s="218"/>
      <c r="Q973" s="269"/>
      <c r="R973" s="215" t="str">
        <f ca="1">IF(ISERROR($V973),"",OFFSET('Smelter Look-up'!$C$4,$V973-4,0)&amp;"")</f>
        <v/>
      </c>
      <c r="S973" s="222" t="str">
        <f t="shared" ca="1" si="141"/>
        <v/>
      </c>
      <c r="T973" s="222" t="str">
        <f ca="1">IF(B973="","",IF(ISERROR(MATCH($J973,SorP!$B$1:$B$6230,0)),"",INDIRECT("'SorP'!$A$"&amp;MATCH($J973,SorP!$B$1:$B$6230,0))))</f>
        <v/>
      </c>
      <c r="U973" s="238"/>
      <c r="V973" s="270" t="e">
        <f>IF(C973="",NA(),MATCH($B973&amp;$C973,'Smelter Look-up'!$J:$J,0))</f>
        <v>#N/A</v>
      </c>
      <c r="W973" s="271"/>
      <c r="X973" s="271">
        <f t="shared" si="142"/>
        <v>0</v>
      </c>
      <c r="Y973" s="271"/>
      <c r="Z973" s="271"/>
      <c r="AB973" s="273" t="str">
        <f t="shared" si="143"/>
        <v/>
      </c>
    </row>
    <row r="974" spans="1:28" s="272" customFormat="1" ht="20.25">
      <c r="A974" s="214"/>
      <c r="B974" s="215" t="str">
        <f>IF(LEN(A974)=0,"",INDEX('Smelter Look-up'!$A:$A,MATCH($A974,'Smelter Look-up'!$E:$E,0)))</f>
        <v/>
      </c>
      <c r="C974" s="219" t="str">
        <f>IF(LEN(A974)=0,"",INDEX('Smelter Look-up'!$C:$C,MATCH($A974,'Smelter Look-up'!$E:$E,0)))</f>
        <v/>
      </c>
      <c r="D974" s="278"/>
      <c r="E974" s="215" t="s">
        <v>15631</v>
      </c>
      <c r="F974" s="215" t="s">
        <v>15631</v>
      </c>
      <c r="G974" s="215" t="s">
        <v>15631</v>
      </c>
      <c r="H974" s="216" t="str">
        <f ca="1">IF(ISERROR($V974),"",OFFSET('Smelter Look-up'!$G$4,$V974-4,0))</f>
        <v/>
      </c>
      <c r="I974" s="217" t="s">
        <v>15631</v>
      </c>
      <c r="J974" s="217" t="s">
        <v>15631</v>
      </c>
      <c r="K974" s="268"/>
      <c r="L974" s="268"/>
      <c r="M974" s="268"/>
      <c r="N974" s="268"/>
      <c r="O974" s="268"/>
      <c r="P974" s="218"/>
      <c r="Q974" s="269"/>
      <c r="R974" s="215" t="str">
        <f ca="1">IF(ISERROR($V974),"",OFFSET('Smelter Look-up'!$C$4,$V974-4,0)&amp;"")</f>
        <v/>
      </c>
      <c r="S974" s="222" t="str">
        <f t="shared" ca="1" si="141"/>
        <v/>
      </c>
      <c r="T974" s="222" t="str">
        <f ca="1">IF(B974="","",IF(ISERROR(MATCH($J974,SorP!$B$1:$B$6230,0)),"",INDIRECT("'SorP'!$A$"&amp;MATCH($J974,SorP!$B$1:$B$6230,0))))</f>
        <v/>
      </c>
      <c r="U974" s="238"/>
      <c r="V974" s="270" t="e">
        <f>IF(C974="",NA(),MATCH($B974&amp;$C974,'Smelter Look-up'!$J:$J,0))</f>
        <v>#N/A</v>
      </c>
      <c r="W974" s="271"/>
      <c r="X974" s="271">
        <f t="shared" si="142"/>
        <v>0</v>
      </c>
      <c r="Y974" s="271"/>
      <c r="Z974" s="271"/>
      <c r="AB974" s="273" t="str">
        <f t="shared" si="143"/>
        <v/>
      </c>
    </row>
    <row r="975" spans="1:28" s="272" customFormat="1" ht="20.25">
      <c r="A975" s="214"/>
      <c r="B975" s="215" t="str">
        <f>IF(LEN(A975)=0,"",INDEX('Smelter Look-up'!$A:$A,MATCH($A975,'Smelter Look-up'!$E:$E,0)))</f>
        <v/>
      </c>
      <c r="C975" s="219" t="str">
        <f>IF(LEN(A975)=0,"",INDEX('Smelter Look-up'!$C:$C,MATCH($A975,'Smelter Look-up'!$E:$E,0)))</f>
        <v/>
      </c>
      <c r="D975" s="278"/>
      <c r="E975" s="215" t="s">
        <v>15631</v>
      </c>
      <c r="F975" s="215" t="s">
        <v>15631</v>
      </c>
      <c r="G975" s="215" t="s">
        <v>15631</v>
      </c>
      <c r="H975" s="216" t="str">
        <f ca="1">IF(ISERROR($V975),"",OFFSET('Smelter Look-up'!$G$4,$V975-4,0))</f>
        <v/>
      </c>
      <c r="I975" s="217" t="s">
        <v>15631</v>
      </c>
      <c r="J975" s="217" t="s">
        <v>15631</v>
      </c>
      <c r="K975" s="268"/>
      <c r="L975" s="268"/>
      <c r="M975" s="268"/>
      <c r="N975" s="268"/>
      <c r="O975" s="268"/>
      <c r="P975" s="218"/>
      <c r="Q975" s="269"/>
      <c r="R975" s="215" t="str">
        <f ca="1">IF(ISERROR($V975),"",OFFSET('Smelter Look-up'!$C$4,$V975-4,0)&amp;"")</f>
        <v/>
      </c>
      <c r="S975" s="222" t="str">
        <f t="shared" ca="1" si="141"/>
        <v/>
      </c>
      <c r="T975" s="222" t="str">
        <f ca="1">IF(B975="","",IF(ISERROR(MATCH($J975,SorP!$B$1:$B$6230,0)),"",INDIRECT("'SorP'!$A$"&amp;MATCH($J975,SorP!$B$1:$B$6230,0))))</f>
        <v/>
      </c>
      <c r="U975" s="238"/>
      <c r="V975" s="270" t="e">
        <f>IF(C975="",NA(),MATCH($B975&amp;$C975,'Smelter Look-up'!$J:$J,0))</f>
        <v>#N/A</v>
      </c>
      <c r="W975" s="271"/>
      <c r="X975" s="271">
        <f t="shared" si="142"/>
        <v>0</v>
      </c>
      <c r="Y975" s="271"/>
      <c r="Z975" s="271"/>
      <c r="AB975" s="273" t="str">
        <f t="shared" si="143"/>
        <v/>
      </c>
    </row>
    <row r="976" spans="1:28" s="272" customFormat="1" ht="20.25">
      <c r="A976" s="214"/>
      <c r="B976" s="215" t="str">
        <f>IF(LEN(A976)=0,"",INDEX('Smelter Look-up'!$A:$A,MATCH($A976,'Smelter Look-up'!$E:$E,0)))</f>
        <v/>
      </c>
      <c r="C976" s="219" t="str">
        <f>IF(LEN(A976)=0,"",INDEX('Smelter Look-up'!$C:$C,MATCH($A976,'Smelter Look-up'!$E:$E,0)))</f>
        <v/>
      </c>
      <c r="D976" s="278"/>
      <c r="E976" s="215" t="s">
        <v>15631</v>
      </c>
      <c r="F976" s="215" t="s">
        <v>15631</v>
      </c>
      <c r="G976" s="215" t="s">
        <v>15631</v>
      </c>
      <c r="H976" s="216" t="str">
        <f ca="1">IF(ISERROR($V976),"",OFFSET('Smelter Look-up'!$G$4,$V976-4,0))</f>
        <v/>
      </c>
      <c r="I976" s="217" t="s">
        <v>15631</v>
      </c>
      <c r="J976" s="217" t="s">
        <v>15631</v>
      </c>
      <c r="K976" s="268"/>
      <c r="L976" s="268"/>
      <c r="M976" s="268"/>
      <c r="N976" s="268"/>
      <c r="O976" s="268"/>
      <c r="P976" s="218"/>
      <c r="Q976" s="269"/>
      <c r="R976" s="215" t="str">
        <f ca="1">IF(ISERROR($V976),"",OFFSET('Smelter Look-up'!$C$4,$V976-4,0)&amp;"")</f>
        <v/>
      </c>
      <c r="S976" s="222" t="str">
        <f t="shared" ca="1" si="141"/>
        <v/>
      </c>
      <c r="T976" s="222" t="str">
        <f ca="1">IF(B976="","",IF(ISERROR(MATCH($J976,SorP!$B$1:$B$6230,0)),"",INDIRECT("'SorP'!$A$"&amp;MATCH($J976,SorP!$B$1:$B$6230,0))))</f>
        <v/>
      </c>
      <c r="U976" s="238"/>
      <c r="V976" s="270" t="e">
        <f>IF(C976="",NA(),MATCH($B976&amp;$C976,'Smelter Look-up'!$J:$J,0))</f>
        <v>#N/A</v>
      </c>
      <c r="W976" s="271"/>
      <c r="X976" s="271">
        <f t="shared" si="142"/>
        <v>0</v>
      </c>
      <c r="Y976" s="271"/>
      <c r="Z976" s="271"/>
      <c r="AB976" s="273" t="str">
        <f t="shared" si="143"/>
        <v/>
      </c>
    </row>
    <row r="977" spans="1:28" s="272" customFormat="1" ht="20.25">
      <c r="A977" s="214"/>
      <c r="B977" s="215" t="str">
        <f>IF(LEN(A977)=0,"",INDEX('Smelter Look-up'!$A:$A,MATCH($A977,'Smelter Look-up'!$E:$E,0)))</f>
        <v/>
      </c>
      <c r="C977" s="219" t="str">
        <f>IF(LEN(A977)=0,"",INDEX('Smelter Look-up'!$C:$C,MATCH($A977,'Smelter Look-up'!$E:$E,0)))</f>
        <v/>
      </c>
      <c r="D977" s="278"/>
      <c r="E977" s="215" t="s">
        <v>15631</v>
      </c>
      <c r="F977" s="215" t="s">
        <v>15631</v>
      </c>
      <c r="G977" s="215" t="s">
        <v>15631</v>
      </c>
      <c r="H977" s="216" t="str">
        <f ca="1">IF(ISERROR($V977),"",OFFSET('Smelter Look-up'!$G$4,$V977-4,0))</f>
        <v/>
      </c>
      <c r="I977" s="217" t="s">
        <v>15631</v>
      </c>
      <c r="J977" s="217" t="s">
        <v>15631</v>
      </c>
      <c r="K977" s="268"/>
      <c r="L977" s="268"/>
      <c r="M977" s="268"/>
      <c r="N977" s="268"/>
      <c r="O977" s="268"/>
      <c r="P977" s="218"/>
      <c r="Q977" s="269"/>
      <c r="R977" s="215" t="str">
        <f ca="1">IF(ISERROR($V977),"",OFFSET('Smelter Look-up'!$C$4,$V977-4,0)&amp;"")</f>
        <v/>
      </c>
      <c r="S977" s="222" t="str">
        <f t="shared" ca="1" si="141"/>
        <v/>
      </c>
      <c r="T977" s="222" t="str">
        <f ca="1">IF(B977="","",IF(ISERROR(MATCH($J977,SorP!$B$1:$B$6230,0)),"",INDIRECT("'SorP'!$A$"&amp;MATCH($J977,SorP!$B$1:$B$6230,0))))</f>
        <v/>
      </c>
      <c r="U977" s="238"/>
      <c r="V977" s="270" t="e">
        <f>IF(C977="",NA(),MATCH($B977&amp;$C977,'Smelter Look-up'!$J:$J,0))</f>
        <v>#N/A</v>
      </c>
      <c r="W977" s="271"/>
      <c r="X977" s="271">
        <f t="shared" si="142"/>
        <v>0</v>
      </c>
      <c r="Y977" s="271"/>
      <c r="Z977" s="271"/>
      <c r="AB977" s="273" t="str">
        <f t="shared" si="143"/>
        <v/>
      </c>
    </row>
    <row r="978" spans="1:28" s="272" customFormat="1" ht="20.25">
      <c r="A978" s="214"/>
      <c r="B978" s="215" t="str">
        <f>IF(LEN(A978)=0,"",INDEX('Smelter Look-up'!$A:$A,MATCH($A978,'Smelter Look-up'!$E:$E,0)))</f>
        <v/>
      </c>
      <c r="C978" s="219" t="str">
        <f>IF(LEN(A978)=0,"",INDEX('Smelter Look-up'!$C:$C,MATCH($A978,'Smelter Look-up'!$E:$E,0)))</f>
        <v/>
      </c>
      <c r="D978" s="278"/>
      <c r="E978" s="215" t="s">
        <v>15631</v>
      </c>
      <c r="F978" s="215" t="s">
        <v>15631</v>
      </c>
      <c r="G978" s="215" t="s">
        <v>15631</v>
      </c>
      <c r="H978" s="216" t="str">
        <f ca="1">IF(ISERROR($V978),"",OFFSET('Smelter Look-up'!$G$4,$V978-4,0))</f>
        <v/>
      </c>
      <c r="I978" s="217" t="s">
        <v>15631</v>
      </c>
      <c r="J978" s="217" t="s">
        <v>15631</v>
      </c>
      <c r="K978" s="268"/>
      <c r="L978" s="268"/>
      <c r="M978" s="268"/>
      <c r="N978" s="268"/>
      <c r="O978" s="268"/>
      <c r="P978" s="218"/>
      <c r="Q978" s="269"/>
      <c r="R978" s="215" t="str">
        <f ca="1">IF(ISERROR($V978),"",OFFSET('Smelter Look-up'!$C$4,$V978-4,0)&amp;"")</f>
        <v/>
      </c>
      <c r="S978" s="222" t="str">
        <f t="shared" ca="1" si="141"/>
        <v/>
      </c>
      <c r="T978" s="222" t="str">
        <f ca="1">IF(B978="","",IF(ISERROR(MATCH($J978,SorP!$B$1:$B$6230,0)),"",INDIRECT("'SorP'!$A$"&amp;MATCH($J978,SorP!$B$1:$B$6230,0))))</f>
        <v/>
      </c>
      <c r="U978" s="238"/>
      <c r="V978" s="270" t="e">
        <f>IF(C978="",NA(),MATCH($B978&amp;$C978,'Smelter Look-up'!$J:$J,0))</f>
        <v>#N/A</v>
      </c>
      <c r="W978" s="271"/>
      <c r="X978" s="271">
        <f t="shared" si="142"/>
        <v>0</v>
      </c>
      <c r="Y978" s="271"/>
      <c r="Z978" s="271"/>
      <c r="AB978" s="273" t="str">
        <f t="shared" si="143"/>
        <v/>
      </c>
    </row>
    <row r="979" spans="1:28" s="272" customFormat="1" ht="20.25">
      <c r="A979" s="214"/>
      <c r="B979" s="215" t="str">
        <f>IF(LEN(A979)=0,"",INDEX('Smelter Look-up'!$A:$A,MATCH($A979,'Smelter Look-up'!$E:$E,0)))</f>
        <v/>
      </c>
      <c r="C979" s="219" t="str">
        <f>IF(LEN(A979)=0,"",INDEX('Smelter Look-up'!$C:$C,MATCH($A979,'Smelter Look-up'!$E:$E,0)))</f>
        <v/>
      </c>
      <c r="D979" s="278"/>
      <c r="E979" s="215" t="s">
        <v>15631</v>
      </c>
      <c r="F979" s="215" t="s">
        <v>15631</v>
      </c>
      <c r="G979" s="215" t="s">
        <v>15631</v>
      </c>
      <c r="H979" s="216" t="str">
        <f ca="1">IF(ISERROR($V979),"",OFFSET('Smelter Look-up'!$G$4,$V979-4,0))</f>
        <v/>
      </c>
      <c r="I979" s="217" t="s">
        <v>15631</v>
      </c>
      <c r="J979" s="217" t="s">
        <v>15631</v>
      </c>
      <c r="K979" s="268"/>
      <c r="L979" s="268"/>
      <c r="M979" s="268"/>
      <c r="N979" s="268"/>
      <c r="O979" s="268"/>
      <c r="P979" s="218"/>
      <c r="Q979" s="269"/>
      <c r="R979" s="215" t="str">
        <f ca="1">IF(ISERROR($V979),"",OFFSET('Smelter Look-up'!$C$4,$V979-4,0)&amp;"")</f>
        <v/>
      </c>
      <c r="S979" s="222" t="str">
        <f t="shared" ca="1" si="141"/>
        <v/>
      </c>
      <c r="T979" s="222" t="str">
        <f ca="1">IF(B979="","",IF(ISERROR(MATCH($J979,SorP!$B$1:$B$6230,0)),"",INDIRECT("'SorP'!$A$"&amp;MATCH($J979,SorP!$B$1:$B$6230,0))))</f>
        <v/>
      </c>
      <c r="U979" s="238"/>
      <c r="V979" s="270" t="e">
        <f>IF(C979="",NA(),MATCH($B979&amp;$C979,'Smelter Look-up'!$J:$J,0))</f>
        <v>#N/A</v>
      </c>
      <c r="W979" s="271"/>
      <c r="X979" s="271">
        <f t="shared" si="142"/>
        <v>0</v>
      </c>
      <c r="Y979" s="271"/>
      <c r="Z979" s="271"/>
      <c r="AB979" s="273" t="str">
        <f t="shared" si="143"/>
        <v/>
      </c>
    </row>
    <row r="980" spans="1:28" s="272" customFormat="1" ht="20.25">
      <c r="A980" s="214"/>
      <c r="B980" s="215" t="str">
        <f>IF(LEN(A980)=0,"",INDEX('Smelter Look-up'!$A:$A,MATCH($A980,'Smelter Look-up'!$E:$E,0)))</f>
        <v/>
      </c>
      <c r="C980" s="219" t="str">
        <f>IF(LEN(A980)=0,"",INDEX('Smelter Look-up'!$C:$C,MATCH($A980,'Smelter Look-up'!$E:$E,0)))</f>
        <v/>
      </c>
      <c r="D980" s="278"/>
      <c r="E980" s="215" t="s">
        <v>15631</v>
      </c>
      <c r="F980" s="215" t="s">
        <v>15631</v>
      </c>
      <c r="G980" s="215" t="s">
        <v>15631</v>
      </c>
      <c r="H980" s="216" t="str">
        <f ca="1">IF(ISERROR($V980),"",OFFSET('Smelter Look-up'!$G$4,$V980-4,0))</f>
        <v/>
      </c>
      <c r="I980" s="217" t="s">
        <v>15631</v>
      </c>
      <c r="J980" s="217" t="s">
        <v>15631</v>
      </c>
      <c r="K980" s="268"/>
      <c r="L980" s="268"/>
      <c r="M980" s="268"/>
      <c r="N980" s="268"/>
      <c r="O980" s="268"/>
      <c r="P980" s="218"/>
      <c r="Q980" s="269"/>
      <c r="R980" s="215" t="str">
        <f ca="1">IF(ISERROR($V980),"",OFFSET('Smelter Look-up'!$C$4,$V980-4,0)&amp;"")</f>
        <v/>
      </c>
      <c r="S980" s="222" t="str">
        <f t="shared" ca="1" si="141"/>
        <v/>
      </c>
      <c r="T980" s="222" t="str">
        <f ca="1">IF(B980="","",IF(ISERROR(MATCH($J980,SorP!$B$1:$B$6230,0)),"",INDIRECT("'SorP'!$A$"&amp;MATCH($J980,SorP!$B$1:$B$6230,0))))</f>
        <v/>
      </c>
      <c r="U980" s="238"/>
      <c r="V980" s="270" t="e">
        <f>IF(C980="",NA(),MATCH($B980&amp;$C980,'Smelter Look-up'!$J:$J,0))</f>
        <v>#N/A</v>
      </c>
      <c r="W980" s="271"/>
      <c r="X980" s="271">
        <f t="shared" si="142"/>
        <v>0</v>
      </c>
      <c r="Y980" s="271"/>
      <c r="Z980" s="271"/>
      <c r="AB980" s="273" t="str">
        <f t="shared" si="143"/>
        <v/>
      </c>
    </row>
    <row r="981" spans="1:28" s="272" customFormat="1" ht="20.25">
      <c r="A981" s="214"/>
      <c r="B981" s="215" t="str">
        <f>IF(LEN(A981)=0,"",INDEX('Smelter Look-up'!$A:$A,MATCH($A981,'Smelter Look-up'!$E:$E,0)))</f>
        <v/>
      </c>
      <c r="C981" s="219" t="str">
        <f>IF(LEN(A981)=0,"",INDEX('Smelter Look-up'!$C:$C,MATCH($A981,'Smelter Look-up'!$E:$E,0)))</f>
        <v/>
      </c>
      <c r="D981" s="278"/>
      <c r="E981" s="215" t="s">
        <v>15631</v>
      </c>
      <c r="F981" s="215" t="s">
        <v>15631</v>
      </c>
      <c r="G981" s="215" t="s">
        <v>15631</v>
      </c>
      <c r="H981" s="216" t="str">
        <f ca="1">IF(ISERROR($V981),"",OFFSET('Smelter Look-up'!$G$4,$V981-4,0))</f>
        <v/>
      </c>
      <c r="I981" s="217" t="s">
        <v>15631</v>
      </c>
      <c r="J981" s="217" t="s">
        <v>15631</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si="142"/>
        <v>0</v>
      </c>
      <c r="Y981" s="271"/>
      <c r="Z981" s="271"/>
      <c r="AB981" s="273" t="str">
        <f t="shared" si="143"/>
        <v/>
      </c>
    </row>
    <row r="982" spans="1:28" s="272" customFormat="1" ht="20.25">
      <c r="A982" s="214"/>
      <c r="B982" s="215" t="str">
        <f>IF(LEN(A982)=0,"",INDEX('Smelter Look-up'!$A:$A,MATCH($A982,'Smelter Look-up'!$E:$E,0)))</f>
        <v/>
      </c>
      <c r="C982" s="219" t="str">
        <f>IF(LEN(A982)=0,"",INDEX('Smelter Look-up'!$C:$C,MATCH($A982,'Smelter Look-up'!$E:$E,0)))</f>
        <v/>
      </c>
      <c r="D982" s="278"/>
      <c r="E982" s="215" t="s">
        <v>15631</v>
      </c>
      <c r="F982" s="215" t="s">
        <v>15631</v>
      </c>
      <c r="G982" s="215" t="s">
        <v>15631</v>
      </c>
      <c r="H982" s="216" t="str">
        <f ca="1">IF(ISERROR($V982),"",OFFSET('Smelter Look-up'!$G$4,$V982-4,0))</f>
        <v/>
      </c>
      <c r="I982" s="217" t="s">
        <v>15631</v>
      </c>
      <c r="J982" s="217" t="s">
        <v>15631</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si="142"/>
        <v>0</v>
      </c>
      <c r="Y982" s="271"/>
      <c r="Z982" s="271"/>
      <c r="AB982" s="273" t="str">
        <f t="shared" si="143"/>
        <v/>
      </c>
    </row>
    <row r="983" spans="1:28" s="272" customFormat="1" ht="20.25">
      <c r="A983" s="214"/>
      <c r="B983" s="215" t="str">
        <f>IF(LEN(A983)=0,"",INDEX('Smelter Look-up'!$A:$A,MATCH($A983,'Smelter Look-up'!$E:$E,0)))</f>
        <v/>
      </c>
      <c r="C983" s="219" t="str">
        <f>IF(LEN(A983)=0,"",INDEX('Smelter Look-up'!$C:$C,MATCH($A983,'Smelter Look-up'!$E:$E,0)))</f>
        <v/>
      </c>
      <c r="D983" s="278"/>
      <c r="E983" s="215" t="s">
        <v>15631</v>
      </c>
      <c r="F983" s="215" t="s">
        <v>15631</v>
      </c>
      <c r="G983" s="215" t="s">
        <v>15631</v>
      </c>
      <c r="H983" s="216" t="str">
        <f ca="1">IF(ISERROR($V983),"",OFFSET('Smelter Look-up'!$G$4,$V983-4,0))</f>
        <v/>
      </c>
      <c r="I983" s="217" t="s">
        <v>15631</v>
      </c>
      <c r="J983" s="217" t="s">
        <v>15631</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si="142"/>
        <v>0</v>
      </c>
      <c r="Y983" s="271"/>
      <c r="Z983" s="271"/>
      <c r="AB983" s="273" t="str">
        <f t="shared" si="143"/>
        <v/>
      </c>
    </row>
    <row r="984" spans="1:28" s="272" customFormat="1" ht="20.25">
      <c r="A984" s="214"/>
      <c r="B984" s="215" t="str">
        <f>IF(LEN(A984)=0,"",INDEX('Smelter Look-up'!$A:$A,MATCH($A984,'Smelter Look-up'!$E:$E,0)))</f>
        <v/>
      </c>
      <c r="C984" s="219" t="str">
        <f>IF(LEN(A984)=0,"",INDEX('Smelter Look-up'!$C:$C,MATCH($A984,'Smelter Look-up'!$E:$E,0)))</f>
        <v/>
      </c>
      <c r="D984" s="278"/>
      <c r="E984" s="215" t="s">
        <v>15631</v>
      </c>
      <c r="F984" s="215" t="s">
        <v>15631</v>
      </c>
      <c r="G984" s="215" t="s">
        <v>15631</v>
      </c>
      <c r="H984" s="216" t="str">
        <f ca="1">IF(ISERROR($V984),"",OFFSET('Smelter Look-up'!$G$4,$V984-4,0))</f>
        <v/>
      </c>
      <c r="I984" s="217" t="s">
        <v>15631</v>
      </c>
      <c r="J984" s="217" t="s">
        <v>15631</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si="142"/>
        <v>0</v>
      </c>
      <c r="Y984" s="271"/>
      <c r="Z984" s="271"/>
      <c r="AB984" s="273" t="str">
        <f t="shared" si="143"/>
        <v/>
      </c>
    </row>
    <row r="985" spans="1:28" s="272" customFormat="1" ht="20.25">
      <c r="A985" s="214"/>
      <c r="B985" s="215" t="str">
        <f>IF(LEN(A985)=0,"",INDEX('Smelter Look-up'!$A:$A,MATCH($A985,'Smelter Look-up'!$E:$E,0)))</f>
        <v/>
      </c>
      <c r="C985" s="219" t="str">
        <f>IF(LEN(A985)=0,"",INDEX('Smelter Look-up'!$C:$C,MATCH($A985,'Smelter Look-up'!$E:$E,0)))</f>
        <v/>
      </c>
      <c r="D985" s="278"/>
      <c r="E985" s="215" t="s">
        <v>15631</v>
      </c>
      <c r="F985" s="215" t="s">
        <v>15631</v>
      </c>
      <c r="G985" s="215" t="s">
        <v>15631</v>
      </c>
      <c r="H985" s="216" t="str">
        <f ca="1">IF(ISERROR($V985),"",OFFSET('Smelter Look-up'!$G$4,$V985-4,0))</f>
        <v/>
      </c>
      <c r="I985" s="217" t="s">
        <v>15631</v>
      </c>
      <c r="J985" s="217" t="s">
        <v>15631</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si="142"/>
        <v>0</v>
      </c>
      <c r="Y985" s="271"/>
      <c r="Z985" s="271"/>
      <c r="AB985" s="273" t="str">
        <f t="shared" si="143"/>
        <v/>
      </c>
    </row>
    <row r="986" spans="1:28" s="272" customFormat="1" ht="20.25">
      <c r="A986" s="214"/>
      <c r="B986" s="215" t="str">
        <f>IF(LEN(A986)=0,"",INDEX('Smelter Look-up'!$A:$A,MATCH($A986,'Smelter Look-up'!$E:$E,0)))</f>
        <v/>
      </c>
      <c r="C986" s="219" t="str">
        <f>IF(LEN(A986)=0,"",INDEX('Smelter Look-up'!$C:$C,MATCH($A986,'Smelter Look-up'!$E:$E,0)))</f>
        <v/>
      </c>
      <c r="D986" s="278"/>
      <c r="E986" s="215" t="s">
        <v>15631</v>
      </c>
      <c r="F986" s="215" t="s">
        <v>15631</v>
      </c>
      <c r="G986" s="215" t="s">
        <v>15631</v>
      </c>
      <c r="H986" s="216" t="str">
        <f ca="1">IF(ISERROR($V986),"",OFFSET('Smelter Look-up'!$G$4,$V986-4,0))</f>
        <v/>
      </c>
      <c r="I986" s="217" t="s">
        <v>15631</v>
      </c>
      <c r="J986" s="217" t="s">
        <v>15631</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si="142"/>
        <v>0</v>
      </c>
      <c r="Y986" s="271"/>
      <c r="Z986" s="271"/>
      <c r="AB986" s="273" t="str">
        <f t="shared" si="143"/>
        <v/>
      </c>
    </row>
    <row r="987" spans="1:28" s="272" customFormat="1" ht="20.25">
      <c r="A987" s="214"/>
      <c r="B987" s="215" t="str">
        <f>IF(LEN(A987)=0,"",INDEX('Smelter Look-up'!$A:$A,MATCH($A987,'Smelter Look-up'!$E:$E,0)))</f>
        <v/>
      </c>
      <c r="C987" s="219" t="str">
        <f>IF(LEN(A987)=0,"",INDEX('Smelter Look-up'!$C:$C,MATCH($A987,'Smelter Look-up'!$E:$E,0)))</f>
        <v/>
      </c>
      <c r="D987" s="278"/>
      <c r="E987" s="215" t="s">
        <v>15631</v>
      </c>
      <c r="F987" s="215" t="s">
        <v>15631</v>
      </c>
      <c r="G987" s="215" t="s">
        <v>15631</v>
      </c>
      <c r="H987" s="216" t="str">
        <f ca="1">IF(ISERROR($V987),"",OFFSET('Smelter Look-up'!$G$4,$V987-4,0))</f>
        <v/>
      </c>
      <c r="I987" s="217" t="s">
        <v>15631</v>
      </c>
      <c r="J987" s="217" t="s">
        <v>15631</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
        <v>15631</v>
      </c>
      <c r="F988" s="215" t="s">
        <v>15631</v>
      </c>
      <c r="G988" s="215" t="s">
        <v>15631</v>
      </c>
      <c r="H988" s="216" t="str">
        <f ca="1">IF(ISERROR($V988),"",OFFSET('Smelter Look-up'!$G$4,$V988-4,0))</f>
        <v/>
      </c>
      <c r="I988" s="217" t="s">
        <v>15631</v>
      </c>
      <c r="J988" s="217" t="s">
        <v>15631</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
        <v>15631</v>
      </c>
      <c r="F989" s="215" t="s">
        <v>15631</v>
      </c>
      <c r="G989" s="215" t="s">
        <v>15631</v>
      </c>
      <c r="H989" s="216" t="str">
        <f ca="1">IF(ISERROR($V989),"",OFFSET('Smelter Look-up'!$G$4,$V989-4,0))</f>
        <v/>
      </c>
      <c r="I989" s="217" t="s">
        <v>15631</v>
      </c>
      <c r="J989" s="217" t="s">
        <v>15631</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
        <v>15631</v>
      </c>
      <c r="F990" s="215" t="s">
        <v>15631</v>
      </c>
      <c r="G990" s="215" t="s">
        <v>15631</v>
      </c>
      <c r="H990" s="216" t="str">
        <f ca="1">IF(ISERROR($V990),"",OFFSET('Smelter Look-up'!$G$4,$V990-4,0))</f>
        <v/>
      </c>
      <c r="I990" s="217" t="s">
        <v>15631</v>
      </c>
      <c r="J990" s="217" t="s">
        <v>15631</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
        <v>15631</v>
      </c>
      <c r="F991" s="215" t="s">
        <v>15631</v>
      </c>
      <c r="G991" s="215" t="s">
        <v>15631</v>
      </c>
      <c r="H991" s="216" t="str">
        <f ca="1">IF(ISERROR($V991),"",OFFSET('Smelter Look-up'!$G$4,$V991-4,0))</f>
        <v/>
      </c>
      <c r="I991" s="217" t="s">
        <v>15631</v>
      </c>
      <c r="J991" s="217" t="s">
        <v>15631</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
        <v>15631</v>
      </c>
      <c r="F992" s="215" t="s">
        <v>15631</v>
      </c>
      <c r="G992" s="215" t="s">
        <v>15631</v>
      </c>
      <c r="H992" s="216" t="str">
        <f ca="1">IF(ISERROR($V992),"",OFFSET('Smelter Look-up'!$G$4,$V992-4,0))</f>
        <v/>
      </c>
      <c r="I992" s="217" t="s">
        <v>15631</v>
      </c>
      <c r="J992" s="217" t="s">
        <v>15631</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
        <v>15631</v>
      </c>
      <c r="F993" s="215" t="s">
        <v>15631</v>
      </c>
      <c r="G993" s="215" t="s">
        <v>15631</v>
      </c>
      <c r="H993" s="216" t="str">
        <f ca="1">IF(ISERROR($V993),"",OFFSET('Smelter Look-up'!$G$4,$V993-4,0))</f>
        <v/>
      </c>
      <c r="I993" s="217" t="s">
        <v>15631</v>
      </c>
      <c r="J993" s="217" t="s">
        <v>15631</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
        <v>15631</v>
      </c>
      <c r="F994" s="215" t="s">
        <v>15631</v>
      </c>
      <c r="G994" s="215" t="s">
        <v>15631</v>
      </c>
      <c r="H994" s="216" t="str">
        <f ca="1">IF(ISERROR($V994),"",OFFSET('Smelter Look-up'!$G$4,$V994-4,0))</f>
        <v/>
      </c>
      <c r="I994" s="217" t="s">
        <v>15631</v>
      </c>
      <c r="J994" s="217" t="s">
        <v>15631</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
        <v>15631</v>
      </c>
      <c r="F995" s="215" t="s">
        <v>15631</v>
      </c>
      <c r="G995" s="215" t="s">
        <v>15631</v>
      </c>
      <c r="H995" s="216" t="str">
        <f ca="1">IF(ISERROR($V995),"",OFFSET('Smelter Look-up'!$G$4,$V995-4,0))</f>
        <v/>
      </c>
      <c r="I995" s="217" t="s">
        <v>15631</v>
      </c>
      <c r="J995" s="217" t="s">
        <v>15631</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
        <v>15631</v>
      </c>
      <c r="F996" s="215" t="s">
        <v>15631</v>
      </c>
      <c r="G996" s="215" t="s">
        <v>15631</v>
      </c>
      <c r="H996" s="216" t="str">
        <f ca="1">IF(ISERROR($V996),"",OFFSET('Smelter Look-up'!$G$4,$V996-4,0))</f>
        <v/>
      </c>
      <c r="I996" s="217" t="s">
        <v>15631</v>
      </c>
      <c r="J996" s="217" t="s">
        <v>15631</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
        <v>15631</v>
      </c>
      <c r="F997" s="215" t="s">
        <v>15631</v>
      </c>
      <c r="G997" s="215" t="s">
        <v>15631</v>
      </c>
      <c r="H997" s="216" t="str">
        <f ca="1">IF(ISERROR($V997),"",OFFSET('Smelter Look-up'!$G$4,$V997-4,0))</f>
        <v/>
      </c>
      <c r="I997" s="217" t="s">
        <v>15631</v>
      </c>
      <c r="J997" s="217" t="s">
        <v>15631</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
        <v>15631</v>
      </c>
      <c r="F998" s="215" t="s">
        <v>15631</v>
      </c>
      <c r="G998" s="215" t="s">
        <v>15631</v>
      </c>
      <c r="H998" s="216" t="str">
        <f ca="1">IF(ISERROR($V998),"",OFFSET('Smelter Look-up'!$G$4,$V998-4,0))</f>
        <v/>
      </c>
      <c r="I998" s="217" t="s">
        <v>15631</v>
      </c>
      <c r="J998" s="217" t="s">
        <v>15631</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
        <v>15631</v>
      </c>
      <c r="F999" s="215" t="s">
        <v>15631</v>
      </c>
      <c r="G999" s="215" t="s">
        <v>15631</v>
      </c>
      <c r="H999" s="216" t="str">
        <f ca="1">IF(ISERROR($V999),"",OFFSET('Smelter Look-up'!$G$4,$V999-4,0))</f>
        <v/>
      </c>
      <c r="I999" s="217" t="s">
        <v>15631</v>
      </c>
      <c r="J999" s="217" t="s">
        <v>15631</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
        <v>15631</v>
      </c>
      <c r="F1000" s="215" t="s">
        <v>15631</v>
      </c>
      <c r="G1000" s="215" t="s">
        <v>15631</v>
      </c>
      <c r="H1000" s="216" t="str">
        <f ca="1">IF(ISERROR($V1000),"",OFFSET('Smelter Look-up'!$G$4,$V1000-4,0))</f>
        <v/>
      </c>
      <c r="I1000" s="217" t="s">
        <v>15631</v>
      </c>
      <c r="J1000" s="217" t="s">
        <v>15631</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
        <v>15631</v>
      </c>
      <c r="F1001" s="215" t="s">
        <v>15631</v>
      </c>
      <c r="G1001" s="215" t="s">
        <v>15631</v>
      </c>
      <c r="H1001" s="216" t="str">
        <f ca="1">IF(ISERROR($V1001),"",OFFSET('Smelter Look-up'!$G$4,$V1001-4,0))</f>
        <v/>
      </c>
      <c r="I1001" s="217" t="s">
        <v>15631</v>
      </c>
      <c r="J1001" s="217" t="s">
        <v>15631</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
        <v>15631</v>
      </c>
      <c r="F1002" s="215" t="s">
        <v>15631</v>
      </c>
      <c r="G1002" s="215" t="s">
        <v>15631</v>
      </c>
      <c r="H1002" s="216" t="str">
        <f ca="1">IF(ISERROR($V1002),"",OFFSET('Smelter Look-up'!$G$4,$V1002-4,0))</f>
        <v/>
      </c>
      <c r="I1002" s="217" t="s">
        <v>15631</v>
      </c>
      <c r="J1002" s="217" t="s">
        <v>15631</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
        <v>15631</v>
      </c>
      <c r="F1003" s="215" t="s">
        <v>15631</v>
      </c>
      <c r="G1003" s="215" t="s">
        <v>15631</v>
      </c>
      <c r="H1003" s="216" t="str">
        <f ca="1">IF(ISERROR($V1003),"",OFFSET('Smelter Look-up'!$G$4,$V1003-4,0))</f>
        <v/>
      </c>
      <c r="I1003" s="217" t="s">
        <v>15631</v>
      </c>
      <c r="J1003" s="217" t="s">
        <v>15631</v>
      </c>
      <c r="K1003" s="268"/>
      <c r="L1003" s="268"/>
      <c r="M1003" s="268"/>
      <c r="N1003" s="268"/>
      <c r="O1003" s="268"/>
      <c r="P1003" s="218"/>
      <c r="Q1003" s="269"/>
      <c r="R1003" s="215" t="str">
        <f ca="1">IF(ISERROR($V1003),"",OFFSET('Smelter Look-up'!$C$4,$V1003-4,0)&amp;"")</f>
        <v/>
      </c>
      <c r="S1003" s="222" t="str">
        <f t="shared" ref="S1003" ca="1" si="144">IF(B1003="","",IF(ISERROR(MATCH($E1003,CL,0)),"Unknown",INDIRECT("'C'!$A$"&amp;MATCH($E1003,CL,0)+1)))</f>
        <v/>
      </c>
      <c r="T1003" s="222" t="str">
        <f ca="1">IF(B1003="","",IF(ISERROR(MATCH($J1003,SorP!$B$1:$B$6230,0)),"",INDIRECT("'SorP'!$A$"&amp;MATCH($J1003,SorP!$B$1:$B$6230,0))))</f>
        <v/>
      </c>
      <c r="U1003" s="238"/>
      <c r="V1003" s="270" t="e">
        <f>IF(C1003="",NA(),MATCH($B1003&amp;$C1003,'Smelter Look-up'!$J:$J,0))</f>
        <v>#N/A</v>
      </c>
      <c r="W1003" s="271"/>
      <c r="X1003" s="271">
        <f t="shared" ref="X1003" si="145">IF(AND(C1003="Smelter not listed",OR(LEN(D1003)=0,LEN(E1003)=0)),1,0)</f>
        <v>0</v>
      </c>
      <c r="Y1003" s="271"/>
      <c r="Z1003" s="271"/>
      <c r="AB1003" s="273" t="str">
        <f t="shared" ref="AB1003" si="146">B1003&amp;C1003</f>
        <v/>
      </c>
    </row>
    <row r="1004" spans="1:28" s="272" customFormat="1" ht="20.25">
      <c r="A1004" s="214"/>
      <c r="B1004" s="215" t="str">
        <f>IF(LEN(A1004)=0,"",INDEX('Smelter Look-up'!$A:$A,MATCH($A1004,'Smelter Look-up'!$E:$E,0)))</f>
        <v/>
      </c>
      <c r="C1004" s="219" t="str">
        <f>IF(LEN(A1004)=0,"",INDEX('Smelter Look-up'!$C:$C,MATCH($A1004,'Smelter Look-up'!$E:$E,0)))</f>
        <v/>
      </c>
      <c r="D1004" s="278"/>
      <c r="E1004" s="215" t="s">
        <v>15631</v>
      </c>
      <c r="F1004" s="215" t="s">
        <v>15631</v>
      </c>
      <c r="G1004" s="215" t="s">
        <v>15631</v>
      </c>
      <c r="H1004" s="216" t="str">
        <f ca="1">IF(ISERROR($V1004),"",OFFSET('Smelter Look-up'!$G$4,$V1004-4,0))</f>
        <v/>
      </c>
      <c r="I1004" s="217" t="s">
        <v>15631</v>
      </c>
      <c r="J1004" s="217" t="s">
        <v>15631</v>
      </c>
      <c r="K1004" s="268"/>
      <c r="L1004" s="268"/>
      <c r="M1004" s="268"/>
      <c r="N1004" s="268"/>
      <c r="O1004" s="268"/>
      <c r="P1004" s="218"/>
      <c r="Q1004" s="269"/>
      <c r="R1004" s="215" t="str">
        <f ca="1">IF(ISERROR($V1004),"",OFFSET('Smelter Look-up'!$C$4,$V1004-4,0)&amp;"")</f>
        <v/>
      </c>
      <c r="S1004" s="222" t="str">
        <f t="shared" ref="S1004:S1035" ca="1" si="147">IF(B1004="","",IF(ISERROR(MATCH($E1004,CL,0)),"Unknown",INDIRECT("'C'!$A$"&amp;MATCH($E1004,CL,0)+1)))</f>
        <v/>
      </c>
      <c r="T1004" s="222" t="str">
        <f ca="1">IF(B1004="","",IF(ISERROR(MATCH($J1004,SorP!$B$1:$B$6230,0)),"",INDIRECT("'SorP'!$A$"&amp;MATCH($J1004,SorP!$B$1:$B$6230,0))))</f>
        <v/>
      </c>
      <c r="U1004" s="238"/>
      <c r="V1004" s="270" t="e">
        <f>IF(C1004="",NA(),MATCH($B1004&amp;$C1004,'Smelter Look-up'!$J:$J,0))</f>
        <v>#N/A</v>
      </c>
      <c r="W1004" s="271"/>
      <c r="X1004" s="271">
        <f t="shared" ref="X1004:X1035" si="148">IF(AND(C1004="Smelter not listed",OR(LEN(D1004)=0,LEN(E1004)=0)),1,0)</f>
        <v>0</v>
      </c>
      <c r="Y1004" s="271"/>
      <c r="Z1004" s="271"/>
      <c r="AB1004" s="273" t="str">
        <f t="shared" ref="AB1004:AB1035" si="149">B1004&amp;C1004</f>
        <v/>
      </c>
    </row>
    <row r="1005" spans="1:28" s="272" customFormat="1" ht="20.25">
      <c r="A1005" s="214"/>
      <c r="B1005" s="215" t="str">
        <f>IF(LEN(A1005)=0,"",INDEX('Smelter Look-up'!$A:$A,MATCH($A1005,'Smelter Look-up'!$E:$E,0)))</f>
        <v/>
      </c>
      <c r="C1005" s="219" t="str">
        <f>IF(LEN(A1005)=0,"",INDEX('Smelter Look-up'!$C:$C,MATCH($A1005,'Smelter Look-up'!$E:$E,0)))</f>
        <v/>
      </c>
      <c r="D1005" s="278"/>
      <c r="E1005" s="215" t="s">
        <v>15631</v>
      </c>
      <c r="F1005" s="215" t="s">
        <v>15631</v>
      </c>
      <c r="G1005" s="215" t="s">
        <v>15631</v>
      </c>
      <c r="H1005" s="216" t="str">
        <f ca="1">IF(ISERROR($V1005),"",OFFSET('Smelter Look-up'!$G$4,$V1005-4,0))</f>
        <v/>
      </c>
      <c r="I1005" s="217" t="s">
        <v>15631</v>
      </c>
      <c r="J1005" s="217" t="s">
        <v>15631</v>
      </c>
      <c r="K1005" s="268"/>
      <c r="L1005" s="268"/>
      <c r="M1005" s="268"/>
      <c r="N1005" s="268"/>
      <c r="O1005" s="268"/>
      <c r="P1005" s="218"/>
      <c r="Q1005" s="269"/>
      <c r="R1005" s="215" t="str">
        <f ca="1">IF(ISERROR($V1005),"",OFFSET('Smelter Look-up'!$C$4,$V1005-4,0)&amp;"")</f>
        <v/>
      </c>
      <c r="S1005" s="222" t="str">
        <f t="shared" ca="1" si="147"/>
        <v/>
      </c>
      <c r="T1005" s="222" t="str">
        <f ca="1">IF(B1005="","",IF(ISERROR(MATCH($J1005,SorP!$B$1:$B$6230,0)),"",INDIRECT("'SorP'!$A$"&amp;MATCH($J1005,SorP!$B$1:$B$6230,0))))</f>
        <v/>
      </c>
      <c r="U1005" s="238"/>
      <c r="V1005" s="270" t="e">
        <f>IF(C1005="",NA(),MATCH($B1005&amp;$C1005,'Smelter Look-up'!$J:$J,0))</f>
        <v>#N/A</v>
      </c>
      <c r="W1005" s="271"/>
      <c r="X1005" s="271">
        <f t="shared" si="148"/>
        <v>0</v>
      </c>
      <c r="Y1005" s="271"/>
      <c r="Z1005" s="271"/>
      <c r="AB1005" s="273" t="str">
        <f t="shared" si="149"/>
        <v/>
      </c>
    </row>
    <row r="1006" spans="1:28" s="272" customFormat="1" ht="20.25">
      <c r="A1006" s="214"/>
      <c r="B1006" s="215" t="str">
        <f>IF(LEN(A1006)=0,"",INDEX('Smelter Look-up'!$A:$A,MATCH($A1006,'Smelter Look-up'!$E:$E,0)))</f>
        <v/>
      </c>
      <c r="C1006" s="219" t="str">
        <f>IF(LEN(A1006)=0,"",INDEX('Smelter Look-up'!$C:$C,MATCH($A1006,'Smelter Look-up'!$E:$E,0)))</f>
        <v/>
      </c>
      <c r="D1006" s="278"/>
      <c r="E1006" s="215" t="s">
        <v>15631</v>
      </c>
      <c r="F1006" s="215" t="s">
        <v>15631</v>
      </c>
      <c r="G1006" s="215" t="s">
        <v>15631</v>
      </c>
      <c r="H1006" s="216" t="str">
        <f ca="1">IF(ISERROR($V1006),"",OFFSET('Smelter Look-up'!$G$4,$V1006-4,0))</f>
        <v/>
      </c>
      <c r="I1006" s="217" t="s">
        <v>15631</v>
      </c>
      <c r="J1006" s="217" t="s">
        <v>15631</v>
      </c>
      <c r="K1006" s="268"/>
      <c r="L1006" s="268"/>
      <c r="M1006" s="268"/>
      <c r="N1006" s="268"/>
      <c r="O1006" s="268"/>
      <c r="P1006" s="218"/>
      <c r="Q1006" s="269"/>
      <c r="R1006" s="215" t="str">
        <f ca="1">IF(ISERROR($V1006),"",OFFSET('Smelter Look-up'!$C$4,$V1006-4,0)&amp;"")</f>
        <v/>
      </c>
      <c r="S1006" s="222" t="str">
        <f t="shared" ca="1" si="147"/>
        <v/>
      </c>
      <c r="T1006" s="222" t="str">
        <f ca="1">IF(B1006="","",IF(ISERROR(MATCH($J1006,SorP!$B$1:$B$6230,0)),"",INDIRECT("'SorP'!$A$"&amp;MATCH($J1006,SorP!$B$1:$B$6230,0))))</f>
        <v/>
      </c>
      <c r="U1006" s="238"/>
      <c r="V1006" s="270" t="e">
        <f>IF(C1006="",NA(),MATCH($B1006&amp;$C1006,'Smelter Look-up'!$J:$J,0))</f>
        <v>#N/A</v>
      </c>
      <c r="W1006" s="271"/>
      <c r="X1006" s="271">
        <f t="shared" si="148"/>
        <v>0</v>
      </c>
      <c r="Y1006" s="271"/>
      <c r="Z1006" s="271"/>
      <c r="AB1006" s="273" t="str">
        <f t="shared" si="149"/>
        <v/>
      </c>
    </row>
    <row r="1007" spans="1:28" s="272" customFormat="1" ht="20.25">
      <c r="A1007" s="214"/>
      <c r="B1007" s="215" t="str">
        <f>IF(LEN(A1007)=0,"",INDEX('Smelter Look-up'!$A:$A,MATCH($A1007,'Smelter Look-up'!$E:$E,0)))</f>
        <v/>
      </c>
      <c r="C1007" s="219" t="str">
        <f>IF(LEN(A1007)=0,"",INDEX('Smelter Look-up'!$C:$C,MATCH($A1007,'Smelter Look-up'!$E:$E,0)))</f>
        <v/>
      </c>
      <c r="D1007" s="278"/>
      <c r="E1007" s="215" t="s">
        <v>15631</v>
      </c>
      <c r="F1007" s="215" t="s">
        <v>15631</v>
      </c>
      <c r="G1007" s="215" t="s">
        <v>15631</v>
      </c>
      <c r="H1007" s="216" t="str">
        <f ca="1">IF(ISERROR($V1007),"",OFFSET('Smelter Look-up'!$G$4,$V1007-4,0))</f>
        <v/>
      </c>
      <c r="I1007" s="217" t="s">
        <v>15631</v>
      </c>
      <c r="J1007" s="217" t="s">
        <v>15631</v>
      </c>
      <c r="K1007" s="268"/>
      <c r="L1007" s="268"/>
      <c r="M1007" s="268"/>
      <c r="N1007" s="268"/>
      <c r="O1007" s="268"/>
      <c r="P1007" s="218"/>
      <c r="Q1007" s="269"/>
      <c r="R1007" s="215" t="str">
        <f ca="1">IF(ISERROR($V1007),"",OFFSET('Smelter Look-up'!$C$4,$V1007-4,0)&amp;"")</f>
        <v/>
      </c>
      <c r="S1007" s="222" t="str">
        <f t="shared" ca="1" si="147"/>
        <v/>
      </c>
      <c r="T1007" s="222" t="str">
        <f ca="1">IF(B1007="","",IF(ISERROR(MATCH($J1007,SorP!$B$1:$B$6230,0)),"",INDIRECT("'SorP'!$A$"&amp;MATCH($J1007,SorP!$B$1:$B$6230,0))))</f>
        <v/>
      </c>
      <c r="U1007" s="238"/>
      <c r="V1007" s="270" t="e">
        <f>IF(C1007="",NA(),MATCH($B1007&amp;$C1007,'Smelter Look-up'!$J:$J,0))</f>
        <v>#N/A</v>
      </c>
      <c r="W1007" s="271"/>
      <c r="X1007" s="271">
        <f t="shared" si="148"/>
        <v>0</v>
      </c>
      <c r="Y1007" s="271"/>
      <c r="Z1007" s="271"/>
      <c r="AB1007" s="273" t="str">
        <f t="shared" si="149"/>
        <v/>
      </c>
    </row>
    <row r="1008" spans="1:28" s="272" customFormat="1" ht="20.25">
      <c r="A1008" s="214"/>
      <c r="B1008" s="215" t="str">
        <f>IF(LEN(A1008)=0,"",INDEX('Smelter Look-up'!$A:$A,MATCH($A1008,'Smelter Look-up'!$E:$E,0)))</f>
        <v/>
      </c>
      <c r="C1008" s="219" t="str">
        <f>IF(LEN(A1008)=0,"",INDEX('Smelter Look-up'!$C:$C,MATCH($A1008,'Smelter Look-up'!$E:$E,0)))</f>
        <v/>
      </c>
      <c r="D1008" s="278"/>
      <c r="E1008" s="215" t="s">
        <v>15631</v>
      </c>
      <c r="F1008" s="215" t="s">
        <v>15631</v>
      </c>
      <c r="G1008" s="215" t="s">
        <v>15631</v>
      </c>
      <c r="H1008" s="216" t="str">
        <f ca="1">IF(ISERROR($V1008),"",OFFSET('Smelter Look-up'!$G$4,$V1008-4,0))</f>
        <v/>
      </c>
      <c r="I1008" s="217" t="s">
        <v>15631</v>
      </c>
      <c r="J1008" s="217" t="s">
        <v>15631</v>
      </c>
      <c r="K1008" s="268"/>
      <c r="L1008" s="268"/>
      <c r="M1008" s="268"/>
      <c r="N1008" s="268"/>
      <c r="O1008" s="268"/>
      <c r="P1008" s="218"/>
      <c r="Q1008" s="269"/>
      <c r="R1008" s="215" t="str">
        <f ca="1">IF(ISERROR($V1008),"",OFFSET('Smelter Look-up'!$C$4,$V1008-4,0)&amp;"")</f>
        <v/>
      </c>
      <c r="S1008" s="222" t="str">
        <f t="shared" ca="1" si="147"/>
        <v/>
      </c>
      <c r="T1008" s="222" t="str">
        <f ca="1">IF(B1008="","",IF(ISERROR(MATCH($J1008,SorP!$B$1:$B$6230,0)),"",INDIRECT("'SorP'!$A$"&amp;MATCH($J1008,SorP!$B$1:$B$6230,0))))</f>
        <v/>
      </c>
      <c r="U1008" s="238"/>
      <c r="V1008" s="270" t="e">
        <f>IF(C1008="",NA(),MATCH($B1008&amp;$C1008,'Smelter Look-up'!$J:$J,0))</f>
        <v>#N/A</v>
      </c>
      <c r="W1008" s="271"/>
      <c r="X1008" s="271">
        <f t="shared" si="148"/>
        <v>0</v>
      </c>
      <c r="Y1008" s="271"/>
      <c r="Z1008" s="271"/>
      <c r="AB1008" s="273" t="str">
        <f t="shared" si="149"/>
        <v/>
      </c>
    </row>
    <row r="1009" spans="1:28" s="272" customFormat="1" ht="20.25">
      <c r="A1009" s="214"/>
      <c r="B1009" s="215" t="str">
        <f>IF(LEN(A1009)=0,"",INDEX('Smelter Look-up'!$A:$A,MATCH($A1009,'Smelter Look-up'!$E:$E,0)))</f>
        <v/>
      </c>
      <c r="C1009" s="219" t="str">
        <f>IF(LEN(A1009)=0,"",INDEX('Smelter Look-up'!$C:$C,MATCH($A1009,'Smelter Look-up'!$E:$E,0)))</f>
        <v/>
      </c>
      <c r="D1009" s="278"/>
      <c r="E1009" s="215" t="s">
        <v>15631</v>
      </c>
      <c r="F1009" s="215" t="s">
        <v>15631</v>
      </c>
      <c r="G1009" s="215" t="s">
        <v>15631</v>
      </c>
      <c r="H1009" s="216" t="str">
        <f ca="1">IF(ISERROR($V1009),"",OFFSET('Smelter Look-up'!$G$4,$V1009-4,0))</f>
        <v/>
      </c>
      <c r="I1009" s="217" t="s">
        <v>15631</v>
      </c>
      <c r="J1009" s="217" t="s">
        <v>15631</v>
      </c>
      <c r="K1009" s="268"/>
      <c r="L1009" s="268"/>
      <c r="M1009" s="268"/>
      <c r="N1009" s="268"/>
      <c r="O1009" s="268"/>
      <c r="P1009" s="218"/>
      <c r="Q1009" s="269"/>
      <c r="R1009" s="215" t="str">
        <f ca="1">IF(ISERROR($V1009),"",OFFSET('Smelter Look-up'!$C$4,$V1009-4,0)&amp;"")</f>
        <v/>
      </c>
      <c r="S1009" s="222" t="str">
        <f t="shared" ca="1" si="147"/>
        <v/>
      </c>
      <c r="T1009" s="222" t="str">
        <f ca="1">IF(B1009="","",IF(ISERROR(MATCH($J1009,SorP!$B$1:$B$6230,0)),"",INDIRECT("'SorP'!$A$"&amp;MATCH($J1009,SorP!$B$1:$B$6230,0))))</f>
        <v/>
      </c>
      <c r="U1009" s="238"/>
      <c r="V1009" s="270" t="e">
        <f>IF(C1009="",NA(),MATCH($B1009&amp;$C1009,'Smelter Look-up'!$J:$J,0))</f>
        <v>#N/A</v>
      </c>
      <c r="W1009" s="271"/>
      <c r="X1009" s="271">
        <f t="shared" si="148"/>
        <v>0</v>
      </c>
      <c r="Y1009" s="271"/>
      <c r="Z1009" s="271"/>
      <c r="AB1009" s="273" t="str">
        <f t="shared" si="149"/>
        <v/>
      </c>
    </row>
    <row r="1010" spans="1:28" s="272" customFormat="1" ht="20.25">
      <c r="A1010" s="214"/>
      <c r="B1010" s="215" t="str">
        <f>IF(LEN(A1010)=0,"",INDEX('Smelter Look-up'!$A:$A,MATCH($A1010,'Smelter Look-up'!$E:$E,0)))</f>
        <v/>
      </c>
      <c r="C1010" s="219" t="str">
        <f>IF(LEN(A1010)=0,"",INDEX('Smelter Look-up'!$C:$C,MATCH($A1010,'Smelter Look-up'!$E:$E,0)))</f>
        <v/>
      </c>
      <c r="D1010" s="278"/>
      <c r="E1010" s="215" t="s">
        <v>15631</v>
      </c>
      <c r="F1010" s="215" t="s">
        <v>15631</v>
      </c>
      <c r="G1010" s="215" t="s">
        <v>15631</v>
      </c>
      <c r="H1010" s="216" t="str">
        <f ca="1">IF(ISERROR($V1010),"",OFFSET('Smelter Look-up'!$G$4,$V1010-4,0))</f>
        <v/>
      </c>
      <c r="I1010" s="217" t="s">
        <v>15631</v>
      </c>
      <c r="J1010" s="217" t="s">
        <v>15631</v>
      </c>
      <c r="K1010" s="268"/>
      <c r="L1010" s="268"/>
      <c r="M1010" s="268"/>
      <c r="N1010" s="268"/>
      <c r="O1010" s="268"/>
      <c r="P1010" s="218"/>
      <c r="Q1010" s="269"/>
      <c r="R1010" s="215" t="str">
        <f ca="1">IF(ISERROR($V1010),"",OFFSET('Smelter Look-up'!$C$4,$V1010-4,0)&amp;"")</f>
        <v/>
      </c>
      <c r="S1010" s="222" t="str">
        <f t="shared" ca="1" si="147"/>
        <v/>
      </c>
      <c r="T1010" s="222" t="str">
        <f ca="1">IF(B1010="","",IF(ISERROR(MATCH($J1010,SorP!$B$1:$B$6230,0)),"",INDIRECT("'SorP'!$A$"&amp;MATCH($J1010,SorP!$B$1:$B$6230,0))))</f>
        <v/>
      </c>
      <c r="U1010" s="238"/>
      <c r="V1010" s="270" t="e">
        <f>IF(C1010="",NA(),MATCH($B1010&amp;$C1010,'Smelter Look-up'!$J:$J,0))</f>
        <v>#N/A</v>
      </c>
      <c r="W1010" s="271"/>
      <c r="X1010" s="271">
        <f t="shared" si="148"/>
        <v>0</v>
      </c>
      <c r="Y1010" s="271"/>
      <c r="Z1010" s="271"/>
      <c r="AB1010" s="273" t="str">
        <f t="shared" si="149"/>
        <v/>
      </c>
    </row>
    <row r="1011" spans="1:28" s="272" customFormat="1" ht="20.25">
      <c r="A1011" s="214"/>
      <c r="B1011" s="215" t="str">
        <f>IF(LEN(A1011)=0,"",INDEX('Smelter Look-up'!$A:$A,MATCH($A1011,'Smelter Look-up'!$E:$E,0)))</f>
        <v/>
      </c>
      <c r="C1011" s="219" t="str">
        <f>IF(LEN(A1011)=0,"",INDEX('Smelter Look-up'!$C:$C,MATCH($A1011,'Smelter Look-up'!$E:$E,0)))</f>
        <v/>
      </c>
      <c r="D1011" s="278"/>
      <c r="E1011" s="215" t="s">
        <v>15631</v>
      </c>
      <c r="F1011" s="215" t="s">
        <v>15631</v>
      </c>
      <c r="G1011" s="215" t="s">
        <v>15631</v>
      </c>
      <c r="H1011" s="216" t="str">
        <f ca="1">IF(ISERROR($V1011),"",OFFSET('Smelter Look-up'!$G$4,$V1011-4,0))</f>
        <v/>
      </c>
      <c r="I1011" s="217" t="s">
        <v>15631</v>
      </c>
      <c r="J1011" s="217" t="s">
        <v>15631</v>
      </c>
      <c r="K1011" s="268"/>
      <c r="L1011" s="268"/>
      <c r="M1011" s="268"/>
      <c r="N1011" s="268"/>
      <c r="O1011" s="268"/>
      <c r="P1011" s="218"/>
      <c r="Q1011" s="269"/>
      <c r="R1011" s="215" t="str">
        <f ca="1">IF(ISERROR($V1011),"",OFFSET('Smelter Look-up'!$C$4,$V1011-4,0)&amp;"")</f>
        <v/>
      </c>
      <c r="S1011" s="222" t="str">
        <f t="shared" ca="1" si="147"/>
        <v/>
      </c>
      <c r="T1011" s="222" t="str">
        <f ca="1">IF(B1011="","",IF(ISERROR(MATCH($J1011,SorP!$B$1:$B$6230,0)),"",INDIRECT("'SorP'!$A$"&amp;MATCH($J1011,SorP!$B$1:$B$6230,0))))</f>
        <v/>
      </c>
      <c r="U1011" s="238"/>
      <c r="V1011" s="270" t="e">
        <f>IF(C1011="",NA(),MATCH($B1011&amp;$C1011,'Smelter Look-up'!$J:$J,0))</f>
        <v>#N/A</v>
      </c>
      <c r="W1011" s="271"/>
      <c r="X1011" s="271">
        <f t="shared" si="148"/>
        <v>0</v>
      </c>
      <c r="Y1011" s="271"/>
      <c r="Z1011" s="271"/>
      <c r="AB1011" s="273" t="str">
        <f t="shared" si="149"/>
        <v/>
      </c>
    </row>
    <row r="1012" spans="1:28" s="272" customFormat="1" ht="20.25">
      <c r="A1012" s="214"/>
      <c r="B1012" s="215" t="str">
        <f>IF(LEN(A1012)=0,"",INDEX('Smelter Look-up'!$A:$A,MATCH($A1012,'Smelter Look-up'!$E:$E,0)))</f>
        <v/>
      </c>
      <c r="C1012" s="219" t="str">
        <f>IF(LEN(A1012)=0,"",INDEX('Smelter Look-up'!$C:$C,MATCH($A1012,'Smelter Look-up'!$E:$E,0)))</f>
        <v/>
      </c>
      <c r="D1012" s="278"/>
      <c r="E1012" s="215" t="s">
        <v>15631</v>
      </c>
      <c r="F1012" s="215" t="s">
        <v>15631</v>
      </c>
      <c r="G1012" s="215" t="s">
        <v>15631</v>
      </c>
      <c r="H1012" s="216" t="str">
        <f ca="1">IF(ISERROR($V1012),"",OFFSET('Smelter Look-up'!$G$4,$V1012-4,0))</f>
        <v/>
      </c>
      <c r="I1012" s="217" t="s">
        <v>15631</v>
      </c>
      <c r="J1012" s="217" t="s">
        <v>15631</v>
      </c>
      <c r="K1012" s="268"/>
      <c r="L1012" s="268"/>
      <c r="M1012" s="268"/>
      <c r="N1012" s="268"/>
      <c r="O1012" s="268"/>
      <c r="P1012" s="218"/>
      <c r="Q1012" s="269"/>
      <c r="R1012" s="215" t="str">
        <f ca="1">IF(ISERROR($V1012),"",OFFSET('Smelter Look-up'!$C$4,$V1012-4,0)&amp;"")</f>
        <v/>
      </c>
      <c r="S1012" s="222" t="str">
        <f t="shared" ca="1" si="147"/>
        <v/>
      </c>
      <c r="T1012" s="222" t="str">
        <f ca="1">IF(B1012="","",IF(ISERROR(MATCH($J1012,SorP!$B$1:$B$6230,0)),"",INDIRECT("'SorP'!$A$"&amp;MATCH($J1012,SorP!$B$1:$B$6230,0))))</f>
        <v/>
      </c>
      <c r="U1012" s="238"/>
      <c r="V1012" s="270" t="e">
        <f>IF(C1012="",NA(),MATCH($B1012&amp;$C1012,'Smelter Look-up'!$J:$J,0))</f>
        <v>#N/A</v>
      </c>
      <c r="W1012" s="271"/>
      <c r="X1012" s="271">
        <f t="shared" si="148"/>
        <v>0</v>
      </c>
      <c r="Y1012" s="271"/>
      <c r="Z1012" s="271"/>
      <c r="AB1012" s="273" t="str">
        <f t="shared" si="149"/>
        <v/>
      </c>
    </row>
    <row r="1013" spans="1:28" s="272" customFormat="1" ht="20.25">
      <c r="A1013" s="214"/>
      <c r="B1013" s="215" t="str">
        <f>IF(LEN(A1013)=0,"",INDEX('Smelter Look-up'!$A:$A,MATCH($A1013,'Smelter Look-up'!$E:$E,0)))</f>
        <v/>
      </c>
      <c r="C1013" s="219" t="str">
        <f>IF(LEN(A1013)=0,"",INDEX('Smelter Look-up'!$C:$C,MATCH($A1013,'Smelter Look-up'!$E:$E,0)))</f>
        <v/>
      </c>
      <c r="D1013" s="278"/>
      <c r="E1013" s="215" t="s">
        <v>15631</v>
      </c>
      <c r="F1013" s="215" t="s">
        <v>15631</v>
      </c>
      <c r="G1013" s="215" t="s">
        <v>15631</v>
      </c>
      <c r="H1013" s="216" t="str">
        <f ca="1">IF(ISERROR($V1013),"",OFFSET('Smelter Look-up'!$G$4,$V1013-4,0))</f>
        <v/>
      </c>
      <c r="I1013" s="217" t="s">
        <v>15631</v>
      </c>
      <c r="J1013" s="217" t="s">
        <v>15631</v>
      </c>
      <c r="K1013" s="268"/>
      <c r="L1013" s="268"/>
      <c r="M1013" s="268"/>
      <c r="N1013" s="268"/>
      <c r="O1013" s="268"/>
      <c r="P1013" s="218"/>
      <c r="Q1013" s="269"/>
      <c r="R1013" s="215" t="str">
        <f ca="1">IF(ISERROR($V1013),"",OFFSET('Smelter Look-up'!$C$4,$V1013-4,0)&amp;"")</f>
        <v/>
      </c>
      <c r="S1013" s="222" t="str">
        <f t="shared" ca="1" si="147"/>
        <v/>
      </c>
      <c r="T1013" s="222" t="str">
        <f ca="1">IF(B1013="","",IF(ISERROR(MATCH($J1013,SorP!$B$1:$B$6230,0)),"",INDIRECT("'SorP'!$A$"&amp;MATCH($J1013,SorP!$B$1:$B$6230,0))))</f>
        <v/>
      </c>
      <c r="U1013" s="238"/>
      <c r="V1013" s="270" t="e">
        <f>IF(C1013="",NA(),MATCH($B1013&amp;$C1013,'Smelter Look-up'!$J:$J,0))</f>
        <v>#N/A</v>
      </c>
      <c r="W1013" s="271"/>
      <c r="X1013" s="271">
        <f t="shared" si="148"/>
        <v>0</v>
      </c>
      <c r="Y1013" s="271"/>
      <c r="Z1013" s="271"/>
      <c r="AB1013" s="273" t="str">
        <f t="shared" si="149"/>
        <v/>
      </c>
    </row>
    <row r="1014" spans="1:28" s="272" customFormat="1" ht="20.25">
      <c r="A1014" s="214"/>
      <c r="B1014" s="215" t="str">
        <f>IF(LEN(A1014)=0,"",INDEX('Smelter Look-up'!$A:$A,MATCH($A1014,'Smelter Look-up'!$E:$E,0)))</f>
        <v/>
      </c>
      <c r="C1014" s="219" t="str">
        <f>IF(LEN(A1014)=0,"",INDEX('Smelter Look-up'!$C:$C,MATCH($A1014,'Smelter Look-up'!$E:$E,0)))</f>
        <v/>
      </c>
      <c r="D1014" s="278"/>
      <c r="E1014" s="215" t="s">
        <v>15631</v>
      </c>
      <c r="F1014" s="215" t="s">
        <v>15631</v>
      </c>
      <c r="G1014" s="215" t="s">
        <v>15631</v>
      </c>
      <c r="H1014" s="216" t="str">
        <f ca="1">IF(ISERROR($V1014),"",OFFSET('Smelter Look-up'!$G$4,$V1014-4,0))</f>
        <v/>
      </c>
      <c r="I1014" s="217" t="s">
        <v>15631</v>
      </c>
      <c r="J1014" s="217" t="s">
        <v>15631</v>
      </c>
      <c r="K1014" s="268"/>
      <c r="L1014" s="268"/>
      <c r="M1014" s="268"/>
      <c r="N1014" s="268"/>
      <c r="O1014" s="268"/>
      <c r="P1014" s="218"/>
      <c r="Q1014" s="269"/>
      <c r="R1014" s="215" t="str">
        <f ca="1">IF(ISERROR($V1014),"",OFFSET('Smelter Look-up'!$C$4,$V1014-4,0)&amp;"")</f>
        <v/>
      </c>
      <c r="S1014" s="222" t="str">
        <f t="shared" ca="1" si="147"/>
        <v/>
      </c>
      <c r="T1014" s="222" t="str">
        <f ca="1">IF(B1014="","",IF(ISERROR(MATCH($J1014,SorP!$B$1:$B$6230,0)),"",INDIRECT("'SorP'!$A$"&amp;MATCH($J1014,SorP!$B$1:$B$6230,0))))</f>
        <v/>
      </c>
      <c r="U1014" s="238"/>
      <c r="V1014" s="270" t="e">
        <f>IF(C1014="",NA(),MATCH($B1014&amp;$C1014,'Smelter Look-up'!$J:$J,0))</f>
        <v>#N/A</v>
      </c>
      <c r="W1014" s="271"/>
      <c r="X1014" s="271">
        <f t="shared" si="148"/>
        <v>0</v>
      </c>
      <c r="Y1014" s="271"/>
      <c r="Z1014" s="271"/>
      <c r="AB1014" s="273" t="str">
        <f t="shared" si="149"/>
        <v/>
      </c>
    </row>
    <row r="1015" spans="1:28" s="272" customFormat="1" ht="20.25">
      <c r="A1015" s="214"/>
      <c r="B1015" s="215" t="str">
        <f>IF(LEN(A1015)=0,"",INDEX('Smelter Look-up'!$A:$A,MATCH($A1015,'Smelter Look-up'!$E:$E,0)))</f>
        <v/>
      </c>
      <c r="C1015" s="219" t="str">
        <f>IF(LEN(A1015)=0,"",INDEX('Smelter Look-up'!$C:$C,MATCH($A1015,'Smelter Look-up'!$E:$E,0)))</f>
        <v/>
      </c>
      <c r="D1015" s="278"/>
      <c r="E1015" s="215" t="s">
        <v>15631</v>
      </c>
      <c r="F1015" s="215" t="s">
        <v>15631</v>
      </c>
      <c r="G1015" s="215" t="s">
        <v>15631</v>
      </c>
      <c r="H1015" s="216" t="str">
        <f ca="1">IF(ISERROR($V1015),"",OFFSET('Smelter Look-up'!$G$4,$V1015-4,0))</f>
        <v/>
      </c>
      <c r="I1015" s="217" t="s">
        <v>15631</v>
      </c>
      <c r="J1015" s="217" t="s">
        <v>15631</v>
      </c>
      <c r="K1015" s="268"/>
      <c r="L1015" s="268"/>
      <c r="M1015" s="268"/>
      <c r="N1015" s="268"/>
      <c r="O1015" s="268"/>
      <c r="P1015" s="218"/>
      <c r="Q1015" s="269"/>
      <c r="R1015" s="215" t="str">
        <f ca="1">IF(ISERROR($V1015),"",OFFSET('Smelter Look-up'!$C$4,$V1015-4,0)&amp;"")</f>
        <v/>
      </c>
      <c r="S1015" s="222" t="str">
        <f t="shared" ca="1" si="147"/>
        <v/>
      </c>
      <c r="T1015" s="222" t="str">
        <f ca="1">IF(B1015="","",IF(ISERROR(MATCH($J1015,SorP!$B$1:$B$6230,0)),"",INDIRECT("'SorP'!$A$"&amp;MATCH($J1015,SorP!$B$1:$B$6230,0))))</f>
        <v/>
      </c>
      <c r="U1015" s="238"/>
      <c r="V1015" s="270" t="e">
        <f>IF(C1015="",NA(),MATCH($B1015&amp;$C1015,'Smelter Look-up'!$J:$J,0))</f>
        <v>#N/A</v>
      </c>
      <c r="W1015" s="271"/>
      <c r="X1015" s="271">
        <f t="shared" si="148"/>
        <v>0</v>
      </c>
      <c r="Y1015" s="271"/>
      <c r="Z1015" s="271"/>
      <c r="AB1015" s="273" t="str">
        <f t="shared" si="149"/>
        <v/>
      </c>
    </row>
    <row r="1016" spans="1:28" s="272" customFormat="1" ht="20.25">
      <c r="A1016" s="214"/>
      <c r="B1016" s="215" t="str">
        <f>IF(LEN(A1016)=0,"",INDEX('Smelter Look-up'!$A:$A,MATCH($A1016,'Smelter Look-up'!$E:$E,0)))</f>
        <v/>
      </c>
      <c r="C1016" s="219" t="str">
        <f>IF(LEN(A1016)=0,"",INDEX('Smelter Look-up'!$C:$C,MATCH($A1016,'Smelter Look-up'!$E:$E,0)))</f>
        <v/>
      </c>
      <c r="D1016" s="278"/>
      <c r="E1016" s="215" t="s">
        <v>15631</v>
      </c>
      <c r="F1016" s="215" t="s">
        <v>15631</v>
      </c>
      <c r="G1016" s="215" t="s">
        <v>15631</v>
      </c>
      <c r="H1016" s="216" t="str">
        <f ca="1">IF(ISERROR($V1016),"",OFFSET('Smelter Look-up'!$G$4,$V1016-4,0))</f>
        <v/>
      </c>
      <c r="I1016" s="217" t="s">
        <v>15631</v>
      </c>
      <c r="J1016" s="217" t="s">
        <v>15631</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si="148"/>
        <v>0</v>
      </c>
      <c r="Y1016" s="271"/>
      <c r="Z1016" s="271"/>
      <c r="AB1016" s="273" t="str">
        <f t="shared" si="149"/>
        <v/>
      </c>
    </row>
    <row r="1017" spans="1:28" s="272" customFormat="1" ht="20.25">
      <c r="A1017" s="214"/>
      <c r="B1017" s="215" t="str">
        <f>IF(LEN(A1017)=0,"",INDEX('Smelter Look-up'!$A:$A,MATCH($A1017,'Smelter Look-up'!$E:$E,0)))</f>
        <v/>
      </c>
      <c r="C1017" s="219" t="str">
        <f>IF(LEN(A1017)=0,"",INDEX('Smelter Look-up'!$C:$C,MATCH($A1017,'Smelter Look-up'!$E:$E,0)))</f>
        <v/>
      </c>
      <c r="D1017" s="278"/>
      <c r="E1017" s="215" t="s">
        <v>15631</v>
      </c>
      <c r="F1017" s="215" t="s">
        <v>15631</v>
      </c>
      <c r="G1017" s="215" t="s">
        <v>15631</v>
      </c>
      <c r="H1017" s="216" t="str">
        <f ca="1">IF(ISERROR($V1017),"",OFFSET('Smelter Look-up'!$G$4,$V1017-4,0))</f>
        <v/>
      </c>
      <c r="I1017" s="217" t="s">
        <v>15631</v>
      </c>
      <c r="J1017" s="217" t="s">
        <v>15631</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si="148"/>
        <v>0</v>
      </c>
      <c r="Y1017" s="271"/>
      <c r="Z1017" s="271"/>
      <c r="AB1017" s="273" t="str">
        <f t="shared" si="149"/>
        <v/>
      </c>
    </row>
    <row r="1018" spans="1:28" s="272" customFormat="1" ht="20.25">
      <c r="A1018" s="214"/>
      <c r="B1018" s="215" t="str">
        <f>IF(LEN(A1018)=0,"",INDEX('Smelter Look-up'!$A:$A,MATCH($A1018,'Smelter Look-up'!$E:$E,0)))</f>
        <v/>
      </c>
      <c r="C1018" s="219" t="str">
        <f>IF(LEN(A1018)=0,"",INDEX('Smelter Look-up'!$C:$C,MATCH($A1018,'Smelter Look-up'!$E:$E,0)))</f>
        <v/>
      </c>
      <c r="D1018" s="278"/>
      <c r="E1018" s="215" t="s">
        <v>15631</v>
      </c>
      <c r="F1018" s="215" t="s">
        <v>15631</v>
      </c>
      <c r="G1018" s="215" t="s">
        <v>15631</v>
      </c>
      <c r="H1018" s="216" t="str">
        <f ca="1">IF(ISERROR($V1018),"",OFFSET('Smelter Look-up'!$G$4,$V1018-4,0))</f>
        <v/>
      </c>
      <c r="I1018" s="217" t="s">
        <v>15631</v>
      </c>
      <c r="J1018" s="217" t="s">
        <v>15631</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si="148"/>
        <v>0</v>
      </c>
      <c r="Y1018" s="271"/>
      <c r="Z1018" s="271"/>
      <c r="AB1018" s="273" t="str">
        <f t="shared" si="149"/>
        <v/>
      </c>
    </row>
    <row r="1019" spans="1:28" s="272" customFormat="1" ht="20.25">
      <c r="A1019" s="214"/>
      <c r="B1019" s="215" t="str">
        <f>IF(LEN(A1019)=0,"",INDEX('Smelter Look-up'!$A:$A,MATCH($A1019,'Smelter Look-up'!$E:$E,0)))</f>
        <v/>
      </c>
      <c r="C1019" s="219" t="str">
        <f>IF(LEN(A1019)=0,"",INDEX('Smelter Look-up'!$C:$C,MATCH($A1019,'Smelter Look-up'!$E:$E,0)))</f>
        <v/>
      </c>
      <c r="D1019" s="278"/>
      <c r="E1019" s="215" t="s">
        <v>15631</v>
      </c>
      <c r="F1019" s="215" t="s">
        <v>15631</v>
      </c>
      <c r="G1019" s="215" t="s">
        <v>15631</v>
      </c>
      <c r="H1019" s="216" t="str">
        <f ca="1">IF(ISERROR($V1019),"",OFFSET('Smelter Look-up'!$G$4,$V1019-4,0))</f>
        <v/>
      </c>
      <c r="I1019" s="217" t="s">
        <v>15631</v>
      </c>
      <c r="J1019" s="217" t="s">
        <v>15631</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
        <v>15631</v>
      </c>
      <c r="F1020" s="215" t="s">
        <v>15631</v>
      </c>
      <c r="G1020" s="215" t="s">
        <v>15631</v>
      </c>
      <c r="H1020" s="216" t="str">
        <f ca="1">IF(ISERROR($V1020),"",OFFSET('Smelter Look-up'!$G$4,$V1020-4,0))</f>
        <v/>
      </c>
      <c r="I1020" s="217" t="s">
        <v>15631</v>
      </c>
      <c r="J1020" s="217" t="s">
        <v>15631</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
        <v>15631</v>
      </c>
      <c r="F1021" s="215" t="s">
        <v>15631</v>
      </c>
      <c r="G1021" s="215" t="s">
        <v>15631</v>
      </c>
      <c r="H1021" s="216" t="str">
        <f ca="1">IF(ISERROR($V1021),"",OFFSET('Smelter Look-up'!$G$4,$V1021-4,0))</f>
        <v/>
      </c>
      <c r="I1021" s="217" t="s">
        <v>15631</v>
      </c>
      <c r="J1021" s="217" t="s">
        <v>15631</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
        <v>15631</v>
      </c>
      <c r="F1022" s="215" t="s">
        <v>15631</v>
      </c>
      <c r="G1022" s="215" t="s">
        <v>15631</v>
      </c>
      <c r="H1022" s="216" t="str">
        <f ca="1">IF(ISERROR($V1022),"",OFFSET('Smelter Look-up'!$G$4,$V1022-4,0))</f>
        <v/>
      </c>
      <c r="I1022" s="217" t="s">
        <v>15631</v>
      </c>
      <c r="J1022" s="217" t="s">
        <v>15631</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
        <v>15631</v>
      </c>
      <c r="F1023" s="215" t="s">
        <v>15631</v>
      </c>
      <c r="G1023" s="215" t="s">
        <v>15631</v>
      </c>
      <c r="H1023" s="216" t="str">
        <f ca="1">IF(ISERROR($V1023),"",OFFSET('Smelter Look-up'!$G$4,$V1023-4,0))</f>
        <v/>
      </c>
      <c r="I1023" s="217" t="s">
        <v>15631</v>
      </c>
      <c r="J1023" s="217" t="s">
        <v>15631</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
        <v>15631</v>
      </c>
      <c r="F1024" s="215" t="s">
        <v>15631</v>
      </c>
      <c r="G1024" s="215" t="s">
        <v>15631</v>
      </c>
      <c r="H1024" s="216" t="str">
        <f ca="1">IF(ISERROR($V1024),"",OFFSET('Smelter Look-up'!$G$4,$V1024-4,0))</f>
        <v/>
      </c>
      <c r="I1024" s="217" t="s">
        <v>15631</v>
      </c>
      <c r="J1024" s="217" t="s">
        <v>15631</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
        <v>15631</v>
      </c>
      <c r="F1025" s="215" t="s">
        <v>15631</v>
      </c>
      <c r="G1025" s="215" t="s">
        <v>15631</v>
      </c>
      <c r="H1025" s="216" t="str">
        <f ca="1">IF(ISERROR($V1025),"",OFFSET('Smelter Look-up'!$G$4,$V1025-4,0))</f>
        <v/>
      </c>
      <c r="I1025" s="217" t="s">
        <v>15631</v>
      </c>
      <c r="J1025" s="217" t="s">
        <v>15631</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
        <v>15631</v>
      </c>
      <c r="F1026" s="215" t="s">
        <v>15631</v>
      </c>
      <c r="G1026" s="215" t="s">
        <v>15631</v>
      </c>
      <c r="H1026" s="216" t="str">
        <f ca="1">IF(ISERROR($V1026),"",OFFSET('Smelter Look-up'!$G$4,$V1026-4,0))</f>
        <v/>
      </c>
      <c r="I1026" s="217" t="s">
        <v>15631</v>
      </c>
      <c r="J1026" s="217" t="s">
        <v>15631</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
        <v>15631</v>
      </c>
      <c r="F1027" s="215" t="s">
        <v>15631</v>
      </c>
      <c r="G1027" s="215" t="s">
        <v>15631</v>
      </c>
      <c r="H1027" s="216" t="str">
        <f ca="1">IF(ISERROR($V1027),"",OFFSET('Smelter Look-up'!$G$4,$V1027-4,0))</f>
        <v/>
      </c>
      <c r="I1027" s="217" t="s">
        <v>15631</v>
      </c>
      <c r="J1027" s="217" t="s">
        <v>15631</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
        <v>15631</v>
      </c>
      <c r="F1028" s="215" t="s">
        <v>15631</v>
      </c>
      <c r="G1028" s="215" t="s">
        <v>15631</v>
      </c>
      <c r="H1028" s="216" t="str">
        <f ca="1">IF(ISERROR($V1028),"",OFFSET('Smelter Look-up'!$G$4,$V1028-4,0))</f>
        <v/>
      </c>
      <c r="I1028" s="217" t="s">
        <v>15631</v>
      </c>
      <c r="J1028" s="217" t="s">
        <v>15631</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
        <v>15631</v>
      </c>
      <c r="F1029" s="215" t="s">
        <v>15631</v>
      </c>
      <c r="G1029" s="215" t="s">
        <v>15631</v>
      </c>
      <c r="H1029" s="216" t="str">
        <f ca="1">IF(ISERROR($V1029),"",OFFSET('Smelter Look-up'!$G$4,$V1029-4,0))</f>
        <v/>
      </c>
      <c r="I1029" s="217" t="s">
        <v>15631</v>
      </c>
      <c r="J1029" s="217" t="s">
        <v>15631</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
        <v>15631</v>
      </c>
      <c r="F1030" s="215" t="s">
        <v>15631</v>
      </c>
      <c r="G1030" s="215" t="s">
        <v>15631</v>
      </c>
      <c r="H1030" s="216" t="str">
        <f ca="1">IF(ISERROR($V1030),"",OFFSET('Smelter Look-up'!$G$4,$V1030-4,0))</f>
        <v/>
      </c>
      <c r="I1030" s="217" t="s">
        <v>15631</v>
      </c>
      <c r="J1030" s="217" t="s">
        <v>15631</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
        <v>15631</v>
      </c>
      <c r="F1031" s="215" t="s">
        <v>15631</v>
      </c>
      <c r="G1031" s="215" t="s">
        <v>15631</v>
      </c>
      <c r="H1031" s="216" t="str">
        <f ca="1">IF(ISERROR($V1031),"",OFFSET('Smelter Look-up'!$G$4,$V1031-4,0))</f>
        <v/>
      </c>
      <c r="I1031" s="217" t="s">
        <v>15631</v>
      </c>
      <c r="J1031" s="217" t="s">
        <v>15631</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
        <v>15631</v>
      </c>
      <c r="F1032" s="215" t="s">
        <v>15631</v>
      </c>
      <c r="G1032" s="215" t="s">
        <v>15631</v>
      </c>
      <c r="H1032" s="216" t="str">
        <f ca="1">IF(ISERROR($V1032),"",OFFSET('Smelter Look-up'!$G$4,$V1032-4,0))</f>
        <v/>
      </c>
      <c r="I1032" s="217" t="s">
        <v>15631</v>
      </c>
      <c r="J1032" s="217" t="s">
        <v>15631</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
        <v>15631</v>
      </c>
      <c r="F1033" s="215" t="s">
        <v>15631</v>
      </c>
      <c r="G1033" s="215" t="s">
        <v>15631</v>
      </c>
      <c r="H1033" s="216" t="str">
        <f ca="1">IF(ISERROR($V1033),"",OFFSET('Smelter Look-up'!$G$4,$V1033-4,0))</f>
        <v/>
      </c>
      <c r="I1033" s="217" t="s">
        <v>15631</v>
      </c>
      <c r="J1033" s="217" t="s">
        <v>15631</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
        <v>15631</v>
      </c>
      <c r="F1034" s="215" t="s">
        <v>15631</v>
      </c>
      <c r="G1034" s="215" t="s">
        <v>15631</v>
      </c>
      <c r="H1034" s="216" t="str">
        <f ca="1">IF(ISERROR($V1034),"",OFFSET('Smelter Look-up'!$G$4,$V1034-4,0))</f>
        <v/>
      </c>
      <c r="I1034" s="217" t="s">
        <v>15631</v>
      </c>
      <c r="J1034" s="217" t="s">
        <v>15631</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
        <v>15631</v>
      </c>
      <c r="F1035" s="215" t="s">
        <v>15631</v>
      </c>
      <c r="G1035" s="215" t="s">
        <v>15631</v>
      </c>
      <c r="H1035" s="216" t="str">
        <f ca="1">IF(ISERROR($V1035),"",OFFSET('Smelter Look-up'!$G$4,$V1035-4,0))</f>
        <v/>
      </c>
      <c r="I1035" s="217" t="s">
        <v>15631</v>
      </c>
      <c r="J1035" s="217" t="s">
        <v>15631</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
        <v>15631</v>
      </c>
      <c r="F1036" s="215" t="s">
        <v>15631</v>
      </c>
      <c r="G1036" s="215" t="s">
        <v>15631</v>
      </c>
      <c r="H1036" s="216" t="str">
        <f ca="1">IF(ISERROR($V1036),"",OFFSET('Smelter Look-up'!$G$4,$V1036-4,0))</f>
        <v/>
      </c>
      <c r="I1036" s="217" t="s">
        <v>15631</v>
      </c>
      <c r="J1036" s="217" t="s">
        <v>15631</v>
      </c>
      <c r="K1036" s="268"/>
      <c r="L1036" s="268"/>
      <c r="M1036" s="268"/>
      <c r="N1036" s="268"/>
      <c r="O1036" s="268"/>
      <c r="P1036" s="218"/>
      <c r="Q1036" s="269"/>
      <c r="R1036" s="215" t="str">
        <f ca="1">IF(ISERROR($V1036),"",OFFSET('Smelter Look-up'!$C$4,$V1036-4,0)&amp;"")</f>
        <v/>
      </c>
      <c r="S1036" s="222" t="str">
        <f t="shared" ref="S1036:S1066" ca="1" si="150">IF(B1036="","",IF(ISERROR(MATCH($E1036,CL,0)),"Unknown",INDIRECT("'C'!$A$"&amp;MATCH($E1036,CL,0)+1)))</f>
        <v/>
      </c>
      <c r="T1036" s="222" t="str">
        <f ca="1">IF(B1036="","",IF(ISERROR(MATCH($J1036,SorP!$B$1:$B$6230,0)),"",INDIRECT("'SorP'!$A$"&amp;MATCH($J1036,SorP!$B$1:$B$6230,0))))</f>
        <v/>
      </c>
      <c r="U1036" s="238"/>
      <c r="V1036" s="270" t="e">
        <f>IF(C1036="",NA(),MATCH($B1036&amp;$C1036,'Smelter Look-up'!$J:$J,0))</f>
        <v>#N/A</v>
      </c>
      <c r="W1036" s="271"/>
      <c r="X1036" s="271">
        <f t="shared" ref="X1036:X1066" si="151">IF(AND(C1036="Smelter not listed",OR(LEN(D1036)=0,LEN(E1036)=0)),1,0)</f>
        <v>0</v>
      </c>
      <c r="Y1036" s="271"/>
      <c r="Z1036" s="271"/>
      <c r="AB1036" s="273" t="str">
        <f t="shared" ref="AB1036:AB1066" si="152">B1036&amp;C1036</f>
        <v/>
      </c>
    </row>
    <row r="1037" spans="1:28" s="272" customFormat="1" ht="20.25">
      <c r="A1037" s="214"/>
      <c r="B1037" s="215" t="str">
        <f>IF(LEN(A1037)=0,"",INDEX('Smelter Look-up'!$A:$A,MATCH($A1037,'Smelter Look-up'!$E:$E,0)))</f>
        <v/>
      </c>
      <c r="C1037" s="219" t="str">
        <f>IF(LEN(A1037)=0,"",INDEX('Smelter Look-up'!$C:$C,MATCH($A1037,'Smelter Look-up'!$E:$E,0)))</f>
        <v/>
      </c>
      <c r="D1037" s="278"/>
      <c r="E1037" s="215" t="s">
        <v>15631</v>
      </c>
      <c r="F1037" s="215" t="s">
        <v>15631</v>
      </c>
      <c r="G1037" s="215" t="s">
        <v>15631</v>
      </c>
      <c r="H1037" s="216" t="str">
        <f ca="1">IF(ISERROR($V1037),"",OFFSET('Smelter Look-up'!$G$4,$V1037-4,0))</f>
        <v/>
      </c>
      <c r="I1037" s="217" t="s">
        <v>15631</v>
      </c>
      <c r="J1037" s="217" t="s">
        <v>15631</v>
      </c>
      <c r="K1037" s="268"/>
      <c r="L1037" s="268"/>
      <c r="M1037" s="268"/>
      <c r="N1037" s="268"/>
      <c r="O1037" s="268"/>
      <c r="P1037" s="218"/>
      <c r="Q1037" s="269"/>
      <c r="R1037" s="215" t="str">
        <f ca="1">IF(ISERROR($V1037),"",OFFSET('Smelter Look-up'!$C$4,$V1037-4,0)&amp;"")</f>
        <v/>
      </c>
      <c r="S1037" s="222" t="str">
        <f t="shared" ca="1" si="150"/>
        <v/>
      </c>
      <c r="T1037" s="222" t="str">
        <f ca="1">IF(B1037="","",IF(ISERROR(MATCH($J1037,SorP!$B$1:$B$6230,0)),"",INDIRECT("'SorP'!$A$"&amp;MATCH($J1037,SorP!$B$1:$B$6230,0))))</f>
        <v/>
      </c>
      <c r="U1037" s="238"/>
      <c r="V1037" s="270" t="e">
        <f>IF(C1037="",NA(),MATCH($B1037&amp;$C1037,'Smelter Look-up'!$J:$J,0))</f>
        <v>#N/A</v>
      </c>
      <c r="W1037" s="271"/>
      <c r="X1037" s="271">
        <f t="shared" si="151"/>
        <v>0</v>
      </c>
      <c r="Y1037" s="271"/>
      <c r="Z1037" s="271"/>
      <c r="AB1037" s="273" t="str">
        <f t="shared" si="152"/>
        <v/>
      </c>
    </row>
    <row r="1038" spans="1:28" s="272" customFormat="1" ht="20.25">
      <c r="A1038" s="214"/>
      <c r="B1038" s="215" t="str">
        <f>IF(LEN(A1038)=0,"",INDEX('Smelter Look-up'!$A:$A,MATCH($A1038,'Smelter Look-up'!$E:$E,0)))</f>
        <v/>
      </c>
      <c r="C1038" s="219" t="str">
        <f>IF(LEN(A1038)=0,"",INDEX('Smelter Look-up'!$C:$C,MATCH($A1038,'Smelter Look-up'!$E:$E,0)))</f>
        <v/>
      </c>
      <c r="D1038" s="278"/>
      <c r="E1038" s="215" t="s">
        <v>15631</v>
      </c>
      <c r="F1038" s="215" t="s">
        <v>15631</v>
      </c>
      <c r="G1038" s="215" t="s">
        <v>15631</v>
      </c>
      <c r="H1038" s="216" t="str">
        <f ca="1">IF(ISERROR($V1038),"",OFFSET('Smelter Look-up'!$G$4,$V1038-4,0))</f>
        <v/>
      </c>
      <c r="I1038" s="217" t="s">
        <v>15631</v>
      </c>
      <c r="J1038" s="217" t="s">
        <v>15631</v>
      </c>
      <c r="K1038" s="268"/>
      <c r="L1038" s="268"/>
      <c r="M1038" s="268"/>
      <c r="N1038" s="268"/>
      <c r="O1038" s="268"/>
      <c r="P1038" s="218"/>
      <c r="Q1038" s="269"/>
      <c r="R1038" s="215" t="str">
        <f ca="1">IF(ISERROR($V1038),"",OFFSET('Smelter Look-up'!$C$4,$V1038-4,0)&amp;"")</f>
        <v/>
      </c>
      <c r="S1038" s="222" t="str">
        <f t="shared" ca="1" si="150"/>
        <v/>
      </c>
      <c r="T1038" s="222" t="str">
        <f ca="1">IF(B1038="","",IF(ISERROR(MATCH($J1038,SorP!$B$1:$B$6230,0)),"",INDIRECT("'SorP'!$A$"&amp;MATCH($J1038,SorP!$B$1:$B$6230,0))))</f>
        <v/>
      </c>
      <c r="U1038" s="238"/>
      <c r="V1038" s="270" t="e">
        <f>IF(C1038="",NA(),MATCH($B1038&amp;$C1038,'Smelter Look-up'!$J:$J,0))</f>
        <v>#N/A</v>
      </c>
      <c r="W1038" s="271"/>
      <c r="X1038" s="271">
        <f t="shared" si="151"/>
        <v>0</v>
      </c>
      <c r="Y1038" s="271"/>
      <c r="Z1038" s="271"/>
      <c r="AB1038" s="273" t="str">
        <f t="shared" si="152"/>
        <v/>
      </c>
    </row>
    <row r="1039" spans="1:28" s="272" customFormat="1" ht="20.25">
      <c r="A1039" s="214"/>
      <c r="B1039" s="215" t="str">
        <f>IF(LEN(A1039)=0,"",INDEX('Smelter Look-up'!$A:$A,MATCH($A1039,'Smelter Look-up'!$E:$E,0)))</f>
        <v/>
      </c>
      <c r="C1039" s="219" t="str">
        <f>IF(LEN(A1039)=0,"",INDEX('Smelter Look-up'!$C:$C,MATCH($A1039,'Smelter Look-up'!$E:$E,0)))</f>
        <v/>
      </c>
      <c r="D1039" s="278"/>
      <c r="E1039" s="215" t="s">
        <v>15631</v>
      </c>
      <c r="F1039" s="215" t="s">
        <v>15631</v>
      </c>
      <c r="G1039" s="215" t="s">
        <v>15631</v>
      </c>
      <c r="H1039" s="216" t="str">
        <f ca="1">IF(ISERROR($V1039),"",OFFSET('Smelter Look-up'!$G$4,$V1039-4,0))</f>
        <v/>
      </c>
      <c r="I1039" s="217" t="s">
        <v>15631</v>
      </c>
      <c r="J1039" s="217" t="s">
        <v>15631</v>
      </c>
      <c r="K1039" s="268"/>
      <c r="L1039" s="268"/>
      <c r="M1039" s="268"/>
      <c r="N1039" s="268"/>
      <c r="O1039" s="268"/>
      <c r="P1039" s="218"/>
      <c r="Q1039" s="269"/>
      <c r="R1039" s="215" t="str">
        <f ca="1">IF(ISERROR($V1039),"",OFFSET('Smelter Look-up'!$C$4,$V1039-4,0)&amp;"")</f>
        <v/>
      </c>
      <c r="S1039" s="222" t="str">
        <f t="shared" ca="1" si="150"/>
        <v/>
      </c>
      <c r="T1039" s="222" t="str">
        <f ca="1">IF(B1039="","",IF(ISERROR(MATCH($J1039,SorP!$B$1:$B$6230,0)),"",INDIRECT("'SorP'!$A$"&amp;MATCH($J1039,SorP!$B$1:$B$6230,0))))</f>
        <v/>
      </c>
      <c r="U1039" s="238"/>
      <c r="V1039" s="270" t="e">
        <f>IF(C1039="",NA(),MATCH($B1039&amp;$C1039,'Smelter Look-up'!$J:$J,0))</f>
        <v>#N/A</v>
      </c>
      <c r="W1039" s="271"/>
      <c r="X1039" s="271">
        <f t="shared" si="151"/>
        <v>0</v>
      </c>
      <c r="Y1039" s="271"/>
      <c r="Z1039" s="271"/>
      <c r="AB1039" s="273" t="str">
        <f t="shared" si="152"/>
        <v/>
      </c>
    </row>
    <row r="1040" spans="1:28" s="272" customFormat="1" ht="20.25">
      <c r="A1040" s="214"/>
      <c r="B1040" s="215" t="str">
        <f>IF(LEN(A1040)=0,"",INDEX('Smelter Look-up'!$A:$A,MATCH($A1040,'Smelter Look-up'!$E:$E,0)))</f>
        <v/>
      </c>
      <c r="C1040" s="219" t="str">
        <f>IF(LEN(A1040)=0,"",INDEX('Smelter Look-up'!$C:$C,MATCH($A1040,'Smelter Look-up'!$E:$E,0)))</f>
        <v/>
      </c>
      <c r="D1040" s="278"/>
      <c r="E1040" s="215" t="s">
        <v>15631</v>
      </c>
      <c r="F1040" s="215" t="s">
        <v>15631</v>
      </c>
      <c r="G1040" s="215" t="s">
        <v>15631</v>
      </c>
      <c r="H1040" s="216" t="str">
        <f ca="1">IF(ISERROR($V1040),"",OFFSET('Smelter Look-up'!$G$4,$V1040-4,0))</f>
        <v/>
      </c>
      <c r="I1040" s="217" t="s">
        <v>15631</v>
      </c>
      <c r="J1040" s="217" t="s">
        <v>15631</v>
      </c>
      <c r="K1040" s="268"/>
      <c r="L1040" s="268"/>
      <c r="M1040" s="268"/>
      <c r="N1040" s="268"/>
      <c r="O1040" s="268"/>
      <c r="P1040" s="218"/>
      <c r="Q1040" s="269"/>
      <c r="R1040" s="215" t="str">
        <f ca="1">IF(ISERROR($V1040),"",OFFSET('Smelter Look-up'!$C$4,$V1040-4,0)&amp;"")</f>
        <v/>
      </c>
      <c r="S1040" s="222" t="str">
        <f t="shared" ca="1" si="150"/>
        <v/>
      </c>
      <c r="T1040" s="222" t="str">
        <f ca="1">IF(B1040="","",IF(ISERROR(MATCH($J1040,SorP!$B$1:$B$6230,0)),"",INDIRECT("'SorP'!$A$"&amp;MATCH($J1040,SorP!$B$1:$B$6230,0))))</f>
        <v/>
      </c>
      <c r="U1040" s="238"/>
      <c r="V1040" s="270" t="e">
        <f>IF(C1040="",NA(),MATCH($B1040&amp;$C1040,'Smelter Look-up'!$J:$J,0))</f>
        <v>#N/A</v>
      </c>
      <c r="W1040" s="271"/>
      <c r="X1040" s="271">
        <f t="shared" si="151"/>
        <v>0</v>
      </c>
      <c r="Y1040" s="271"/>
      <c r="Z1040" s="271"/>
      <c r="AB1040" s="273" t="str">
        <f t="shared" si="152"/>
        <v/>
      </c>
    </row>
    <row r="1041" spans="1:28" s="272" customFormat="1" ht="20.25">
      <c r="A1041" s="214"/>
      <c r="B1041" s="215" t="str">
        <f>IF(LEN(A1041)=0,"",INDEX('Smelter Look-up'!$A:$A,MATCH($A1041,'Smelter Look-up'!$E:$E,0)))</f>
        <v/>
      </c>
      <c r="C1041" s="219" t="str">
        <f>IF(LEN(A1041)=0,"",INDEX('Smelter Look-up'!$C:$C,MATCH($A1041,'Smelter Look-up'!$E:$E,0)))</f>
        <v/>
      </c>
      <c r="D1041" s="278"/>
      <c r="E1041" s="215" t="s">
        <v>15631</v>
      </c>
      <c r="F1041" s="215" t="s">
        <v>15631</v>
      </c>
      <c r="G1041" s="215" t="s">
        <v>15631</v>
      </c>
      <c r="H1041" s="216" t="str">
        <f ca="1">IF(ISERROR($V1041),"",OFFSET('Smelter Look-up'!$G$4,$V1041-4,0))</f>
        <v/>
      </c>
      <c r="I1041" s="217" t="s">
        <v>15631</v>
      </c>
      <c r="J1041" s="217" t="s">
        <v>15631</v>
      </c>
      <c r="K1041" s="268"/>
      <c r="L1041" s="268"/>
      <c r="M1041" s="268"/>
      <c r="N1041" s="268"/>
      <c r="O1041" s="268"/>
      <c r="P1041" s="218"/>
      <c r="Q1041" s="269"/>
      <c r="R1041" s="215" t="str">
        <f ca="1">IF(ISERROR($V1041),"",OFFSET('Smelter Look-up'!$C$4,$V1041-4,0)&amp;"")</f>
        <v/>
      </c>
      <c r="S1041" s="222" t="str">
        <f t="shared" ca="1" si="150"/>
        <v/>
      </c>
      <c r="T1041" s="222" t="str">
        <f ca="1">IF(B1041="","",IF(ISERROR(MATCH($J1041,SorP!$B$1:$B$6230,0)),"",INDIRECT("'SorP'!$A$"&amp;MATCH($J1041,SorP!$B$1:$B$6230,0))))</f>
        <v/>
      </c>
      <c r="U1041" s="238"/>
      <c r="V1041" s="270" t="e">
        <f>IF(C1041="",NA(),MATCH($B1041&amp;$C1041,'Smelter Look-up'!$J:$J,0))</f>
        <v>#N/A</v>
      </c>
      <c r="W1041" s="271"/>
      <c r="X1041" s="271">
        <f t="shared" si="151"/>
        <v>0</v>
      </c>
      <c r="Y1041" s="271"/>
      <c r="Z1041" s="271"/>
      <c r="AB1041" s="273" t="str">
        <f t="shared" si="152"/>
        <v/>
      </c>
    </row>
    <row r="1042" spans="1:28" s="272" customFormat="1" ht="20.25">
      <c r="A1042" s="214"/>
      <c r="B1042" s="215" t="str">
        <f>IF(LEN(A1042)=0,"",INDEX('Smelter Look-up'!$A:$A,MATCH($A1042,'Smelter Look-up'!$E:$E,0)))</f>
        <v/>
      </c>
      <c r="C1042" s="219" t="str">
        <f>IF(LEN(A1042)=0,"",INDEX('Smelter Look-up'!$C:$C,MATCH($A1042,'Smelter Look-up'!$E:$E,0)))</f>
        <v/>
      </c>
      <c r="D1042" s="278"/>
      <c r="E1042" s="215" t="s">
        <v>15631</v>
      </c>
      <c r="F1042" s="215" t="s">
        <v>15631</v>
      </c>
      <c r="G1042" s="215" t="s">
        <v>15631</v>
      </c>
      <c r="H1042" s="216" t="str">
        <f ca="1">IF(ISERROR($V1042),"",OFFSET('Smelter Look-up'!$G$4,$V1042-4,0))</f>
        <v/>
      </c>
      <c r="I1042" s="217" t="s">
        <v>15631</v>
      </c>
      <c r="J1042" s="217" t="s">
        <v>15631</v>
      </c>
      <c r="K1042" s="268"/>
      <c r="L1042" s="268"/>
      <c r="M1042" s="268"/>
      <c r="N1042" s="268"/>
      <c r="O1042" s="268"/>
      <c r="P1042" s="218"/>
      <c r="Q1042" s="269"/>
      <c r="R1042" s="215" t="str">
        <f ca="1">IF(ISERROR($V1042),"",OFFSET('Smelter Look-up'!$C$4,$V1042-4,0)&amp;"")</f>
        <v/>
      </c>
      <c r="S1042" s="222" t="str">
        <f t="shared" ca="1" si="150"/>
        <v/>
      </c>
      <c r="T1042" s="222" t="str">
        <f ca="1">IF(B1042="","",IF(ISERROR(MATCH($J1042,SorP!$B$1:$B$6230,0)),"",INDIRECT("'SorP'!$A$"&amp;MATCH($J1042,SorP!$B$1:$B$6230,0))))</f>
        <v/>
      </c>
      <c r="U1042" s="238"/>
      <c r="V1042" s="270" t="e">
        <f>IF(C1042="",NA(),MATCH($B1042&amp;$C1042,'Smelter Look-up'!$J:$J,0))</f>
        <v>#N/A</v>
      </c>
      <c r="W1042" s="271"/>
      <c r="X1042" s="271">
        <f t="shared" si="151"/>
        <v>0</v>
      </c>
      <c r="Y1042" s="271"/>
      <c r="Z1042" s="271"/>
      <c r="AB1042" s="273" t="str">
        <f t="shared" si="152"/>
        <v/>
      </c>
    </row>
    <row r="1043" spans="1:28" s="272" customFormat="1" ht="20.25">
      <c r="A1043" s="214"/>
      <c r="B1043" s="215" t="str">
        <f>IF(LEN(A1043)=0,"",INDEX('Smelter Look-up'!$A:$A,MATCH($A1043,'Smelter Look-up'!$E:$E,0)))</f>
        <v/>
      </c>
      <c r="C1043" s="219" t="str">
        <f>IF(LEN(A1043)=0,"",INDEX('Smelter Look-up'!$C:$C,MATCH($A1043,'Smelter Look-up'!$E:$E,0)))</f>
        <v/>
      </c>
      <c r="D1043" s="278"/>
      <c r="E1043" s="215" t="s">
        <v>15631</v>
      </c>
      <c r="F1043" s="215" t="s">
        <v>15631</v>
      </c>
      <c r="G1043" s="215" t="s">
        <v>15631</v>
      </c>
      <c r="H1043" s="216" t="str">
        <f ca="1">IF(ISERROR($V1043),"",OFFSET('Smelter Look-up'!$G$4,$V1043-4,0))</f>
        <v/>
      </c>
      <c r="I1043" s="217" t="s">
        <v>15631</v>
      </c>
      <c r="J1043" s="217" t="s">
        <v>15631</v>
      </c>
      <c r="K1043" s="268"/>
      <c r="L1043" s="268"/>
      <c r="M1043" s="268"/>
      <c r="N1043" s="268"/>
      <c r="O1043" s="268"/>
      <c r="P1043" s="218"/>
      <c r="Q1043" s="269"/>
      <c r="R1043" s="215" t="str">
        <f ca="1">IF(ISERROR($V1043),"",OFFSET('Smelter Look-up'!$C$4,$V1043-4,0)&amp;"")</f>
        <v/>
      </c>
      <c r="S1043" s="222" t="str">
        <f t="shared" ca="1" si="150"/>
        <v/>
      </c>
      <c r="T1043" s="222" t="str">
        <f ca="1">IF(B1043="","",IF(ISERROR(MATCH($J1043,SorP!$B$1:$B$6230,0)),"",INDIRECT("'SorP'!$A$"&amp;MATCH($J1043,SorP!$B$1:$B$6230,0))))</f>
        <v/>
      </c>
      <c r="U1043" s="238"/>
      <c r="V1043" s="270" t="e">
        <f>IF(C1043="",NA(),MATCH($B1043&amp;$C1043,'Smelter Look-up'!$J:$J,0))</f>
        <v>#N/A</v>
      </c>
      <c r="W1043" s="271"/>
      <c r="X1043" s="271">
        <f t="shared" si="151"/>
        <v>0</v>
      </c>
      <c r="Y1043" s="271"/>
      <c r="Z1043" s="271"/>
      <c r="AB1043" s="273" t="str">
        <f t="shared" si="152"/>
        <v/>
      </c>
    </row>
    <row r="1044" spans="1:28" s="272" customFormat="1" ht="20.25">
      <c r="A1044" s="214"/>
      <c r="B1044" s="215" t="str">
        <f>IF(LEN(A1044)=0,"",INDEX('Smelter Look-up'!$A:$A,MATCH($A1044,'Smelter Look-up'!$E:$E,0)))</f>
        <v/>
      </c>
      <c r="C1044" s="219" t="str">
        <f>IF(LEN(A1044)=0,"",INDEX('Smelter Look-up'!$C:$C,MATCH($A1044,'Smelter Look-up'!$E:$E,0)))</f>
        <v/>
      </c>
      <c r="D1044" s="278"/>
      <c r="E1044" s="215" t="s">
        <v>15631</v>
      </c>
      <c r="F1044" s="215" t="s">
        <v>15631</v>
      </c>
      <c r="G1044" s="215" t="s">
        <v>15631</v>
      </c>
      <c r="H1044" s="216" t="str">
        <f ca="1">IF(ISERROR($V1044),"",OFFSET('Smelter Look-up'!$G$4,$V1044-4,0))</f>
        <v/>
      </c>
      <c r="I1044" s="217" t="s">
        <v>15631</v>
      </c>
      <c r="J1044" s="217" t="s">
        <v>15631</v>
      </c>
      <c r="K1044" s="268"/>
      <c r="L1044" s="268"/>
      <c r="M1044" s="268"/>
      <c r="N1044" s="268"/>
      <c r="O1044" s="268"/>
      <c r="P1044" s="218"/>
      <c r="Q1044" s="269"/>
      <c r="R1044" s="215" t="str">
        <f ca="1">IF(ISERROR($V1044),"",OFFSET('Smelter Look-up'!$C$4,$V1044-4,0)&amp;"")</f>
        <v/>
      </c>
      <c r="S1044" s="222" t="str">
        <f t="shared" ca="1" si="150"/>
        <v/>
      </c>
      <c r="T1044" s="222" t="str">
        <f ca="1">IF(B1044="","",IF(ISERROR(MATCH($J1044,SorP!$B$1:$B$6230,0)),"",INDIRECT("'SorP'!$A$"&amp;MATCH($J1044,SorP!$B$1:$B$6230,0))))</f>
        <v/>
      </c>
      <c r="U1044" s="238"/>
      <c r="V1044" s="270" t="e">
        <f>IF(C1044="",NA(),MATCH($B1044&amp;$C1044,'Smelter Look-up'!$J:$J,0))</f>
        <v>#N/A</v>
      </c>
      <c r="W1044" s="271"/>
      <c r="X1044" s="271">
        <f t="shared" si="151"/>
        <v>0</v>
      </c>
      <c r="Y1044" s="271"/>
      <c r="Z1044" s="271"/>
      <c r="AB1044" s="273" t="str">
        <f t="shared" si="152"/>
        <v/>
      </c>
    </row>
    <row r="1045" spans="1:28" s="272" customFormat="1" ht="20.25">
      <c r="A1045" s="214"/>
      <c r="B1045" s="215" t="str">
        <f>IF(LEN(A1045)=0,"",INDEX('Smelter Look-up'!$A:$A,MATCH($A1045,'Smelter Look-up'!$E:$E,0)))</f>
        <v/>
      </c>
      <c r="C1045" s="219" t="str">
        <f>IF(LEN(A1045)=0,"",INDEX('Smelter Look-up'!$C:$C,MATCH($A1045,'Smelter Look-up'!$E:$E,0)))</f>
        <v/>
      </c>
      <c r="D1045" s="278"/>
      <c r="E1045" s="215" t="s">
        <v>15631</v>
      </c>
      <c r="F1045" s="215" t="s">
        <v>15631</v>
      </c>
      <c r="G1045" s="215" t="s">
        <v>15631</v>
      </c>
      <c r="H1045" s="216" t="str">
        <f ca="1">IF(ISERROR($V1045),"",OFFSET('Smelter Look-up'!$G$4,$V1045-4,0))</f>
        <v/>
      </c>
      <c r="I1045" s="217" t="s">
        <v>15631</v>
      </c>
      <c r="J1045" s="217" t="s">
        <v>15631</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si="151"/>
        <v>0</v>
      </c>
      <c r="Y1045" s="271"/>
      <c r="Z1045" s="271"/>
      <c r="AB1045" s="273" t="str">
        <f t="shared" si="152"/>
        <v/>
      </c>
    </row>
    <row r="1046" spans="1:28" s="272" customFormat="1" ht="20.25">
      <c r="A1046" s="214"/>
      <c r="B1046" s="215" t="str">
        <f>IF(LEN(A1046)=0,"",INDEX('Smelter Look-up'!$A:$A,MATCH($A1046,'Smelter Look-up'!$E:$E,0)))</f>
        <v/>
      </c>
      <c r="C1046" s="219" t="str">
        <f>IF(LEN(A1046)=0,"",INDEX('Smelter Look-up'!$C:$C,MATCH($A1046,'Smelter Look-up'!$E:$E,0)))</f>
        <v/>
      </c>
      <c r="D1046" s="278"/>
      <c r="E1046" s="215" t="s">
        <v>15631</v>
      </c>
      <c r="F1046" s="215" t="s">
        <v>15631</v>
      </c>
      <c r="G1046" s="215" t="s">
        <v>15631</v>
      </c>
      <c r="H1046" s="216" t="str">
        <f ca="1">IF(ISERROR($V1046),"",OFFSET('Smelter Look-up'!$G$4,$V1046-4,0))</f>
        <v/>
      </c>
      <c r="I1046" s="217" t="s">
        <v>15631</v>
      </c>
      <c r="J1046" s="217" t="s">
        <v>15631</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si="151"/>
        <v>0</v>
      </c>
      <c r="Y1046" s="271"/>
      <c r="Z1046" s="271"/>
      <c r="AB1046" s="273" t="str">
        <f t="shared" si="152"/>
        <v/>
      </c>
    </row>
    <row r="1047" spans="1:28" s="272" customFormat="1" ht="20.25">
      <c r="A1047" s="214"/>
      <c r="B1047" s="215" t="str">
        <f>IF(LEN(A1047)=0,"",INDEX('Smelter Look-up'!$A:$A,MATCH($A1047,'Smelter Look-up'!$E:$E,0)))</f>
        <v/>
      </c>
      <c r="C1047" s="219" t="str">
        <f>IF(LEN(A1047)=0,"",INDEX('Smelter Look-up'!$C:$C,MATCH($A1047,'Smelter Look-up'!$E:$E,0)))</f>
        <v/>
      </c>
      <c r="D1047" s="278"/>
      <c r="E1047" s="215" t="s">
        <v>15631</v>
      </c>
      <c r="F1047" s="215" t="s">
        <v>15631</v>
      </c>
      <c r="G1047" s="215" t="s">
        <v>15631</v>
      </c>
      <c r="H1047" s="216" t="str">
        <f ca="1">IF(ISERROR($V1047),"",OFFSET('Smelter Look-up'!$G$4,$V1047-4,0))</f>
        <v/>
      </c>
      <c r="I1047" s="217" t="s">
        <v>15631</v>
      </c>
      <c r="J1047" s="217" t="s">
        <v>15631</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si="151"/>
        <v>0</v>
      </c>
      <c r="Y1047" s="271"/>
      <c r="Z1047" s="271"/>
      <c r="AB1047" s="273" t="str">
        <f t="shared" si="152"/>
        <v/>
      </c>
    </row>
    <row r="1048" spans="1:28" s="272" customFormat="1" ht="20.25">
      <c r="A1048" s="214"/>
      <c r="B1048" s="215" t="str">
        <f>IF(LEN(A1048)=0,"",INDEX('Smelter Look-up'!$A:$A,MATCH($A1048,'Smelter Look-up'!$E:$E,0)))</f>
        <v/>
      </c>
      <c r="C1048" s="219" t="str">
        <f>IF(LEN(A1048)=0,"",INDEX('Smelter Look-up'!$C:$C,MATCH($A1048,'Smelter Look-up'!$E:$E,0)))</f>
        <v/>
      </c>
      <c r="D1048" s="278"/>
      <c r="E1048" s="215" t="s">
        <v>15631</v>
      </c>
      <c r="F1048" s="215" t="s">
        <v>15631</v>
      </c>
      <c r="G1048" s="215" t="s">
        <v>15631</v>
      </c>
      <c r="H1048" s="216" t="str">
        <f ca="1">IF(ISERROR($V1048),"",OFFSET('Smelter Look-up'!$G$4,$V1048-4,0))</f>
        <v/>
      </c>
      <c r="I1048" s="217" t="s">
        <v>15631</v>
      </c>
      <c r="J1048" s="217" t="s">
        <v>15631</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si="151"/>
        <v>0</v>
      </c>
      <c r="Y1048" s="271"/>
      <c r="Z1048" s="271"/>
      <c r="AB1048" s="273" t="str">
        <f t="shared" si="152"/>
        <v/>
      </c>
    </row>
    <row r="1049" spans="1:28" s="272" customFormat="1" ht="20.25">
      <c r="A1049" s="214"/>
      <c r="B1049" s="215" t="str">
        <f>IF(LEN(A1049)=0,"",INDEX('Smelter Look-up'!$A:$A,MATCH($A1049,'Smelter Look-up'!$E:$E,0)))</f>
        <v/>
      </c>
      <c r="C1049" s="219" t="str">
        <f>IF(LEN(A1049)=0,"",INDEX('Smelter Look-up'!$C:$C,MATCH($A1049,'Smelter Look-up'!$E:$E,0)))</f>
        <v/>
      </c>
      <c r="D1049" s="278"/>
      <c r="E1049" s="215" t="s">
        <v>15631</v>
      </c>
      <c r="F1049" s="215" t="s">
        <v>15631</v>
      </c>
      <c r="G1049" s="215" t="s">
        <v>15631</v>
      </c>
      <c r="H1049" s="216" t="str">
        <f ca="1">IF(ISERROR($V1049),"",OFFSET('Smelter Look-up'!$G$4,$V1049-4,0))</f>
        <v/>
      </c>
      <c r="I1049" s="217" t="s">
        <v>15631</v>
      </c>
      <c r="J1049" s="217" t="s">
        <v>15631</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si="151"/>
        <v>0</v>
      </c>
      <c r="Y1049" s="271"/>
      <c r="Z1049" s="271"/>
      <c r="AB1049" s="273" t="str">
        <f t="shared" si="152"/>
        <v/>
      </c>
    </row>
    <row r="1050" spans="1:28" s="272" customFormat="1" ht="20.25">
      <c r="A1050" s="214"/>
      <c r="B1050" s="215" t="str">
        <f>IF(LEN(A1050)=0,"",INDEX('Smelter Look-up'!$A:$A,MATCH($A1050,'Smelter Look-up'!$E:$E,0)))</f>
        <v/>
      </c>
      <c r="C1050" s="219" t="str">
        <f>IF(LEN(A1050)=0,"",INDEX('Smelter Look-up'!$C:$C,MATCH($A1050,'Smelter Look-up'!$E:$E,0)))</f>
        <v/>
      </c>
      <c r="D1050" s="278"/>
      <c r="E1050" s="215" t="s">
        <v>15631</v>
      </c>
      <c r="F1050" s="215" t="s">
        <v>15631</v>
      </c>
      <c r="G1050" s="215" t="s">
        <v>15631</v>
      </c>
      <c r="H1050" s="216" t="str">
        <f ca="1">IF(ISERROR($V1050),"",OFFSET('Smelter Look-up'!$G$4,$V1050-4,0))</f>
        <v/>
      </c>
      <c r="I1050" s="217" t="s">
        <v>15631</v>
      </c>
      <c r="J1050" s="217" t="s">
        <v>15631</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si="151"/>
        <v>0</v>
      </c>
      <c r="Y1050" s="271"/>
      <c r="Z1050" s="271"/>
      <c r="AB1050" s="273" t="str">
        <f t="shared" si="152"/>
        <v/>
      </c>
    </row>
    <row r="1051" spans="1:28" s="272" customFormat="1" ht="20.25">
      <c r="A1051" s="214"/>
      <c r="B1051" s="215" t="str">
        <f>IF(LEN(A1051)=0,"",INDEX('Smelter Look-up'!$A:$A,MATCH($A1051,'Smelter Look-up'!$E:$E,0)))</f>
        <v/>
      </c>
      <c r="C1051" s="219" t="str">
        <f>IF(LEN(A1051)=0,"",INDEX('Smelter Look-up'!$C:$C,MATCH($A1051,'Smelter Look-up'!$E:$E,0)))</f>
        <v/>
      </c>
      <c r="D1051" s="278"/>
      <c r="E1051" s="215" t="s">
        <v>15631</v>
      </c>
      <c r="F1051" s="215" t="s">
        <v>15631</v>
      </c>
      <c r="G1051" s="215" t="s">
        <v>15631</v>
      </c>
      <c r="H1051" s="216" t="str">
        <f ca="1">IF(ISERROR($V1051),"",OFFSET('Smelter Look-up'!$G$4,$V1051-4,0))</f>
        <v/>
      </c>
      <c r="I1051" s="217" t="s">
        <v>15631</v>
      </c>
      <c r="J1051" s="217" t="s">
        <v>15631</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
        <v>15631</v>
      </c>
      <c r="F1052" s="215" t="s">
        <v>15631</v>
      </c>
      <c r="G1052" s="215" t="s">
        <v>15631</v>
      </c>
      <c r="H1052" s="216" t="str">
        <f ca="1">IF(ISERROR($V1052),"",OFFSET('Smelter Look-up'!$G$4,$V1052-4,0))</f>
        <v/>
      </c>
      <c r="I1052" s="217" t="s">
        <v>15631</v>
      </c>
      <c r="J1052" s="217" t="s">
        <v>15631</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
        <v>15631</v>
      </c>
      <c r="F1053" s="215" t="s">
        <v>15631</v>
      </c>
      <c r="G1053" s="215" t="s">
        <v>15631</v>
      </c>
      <c r="H1053" s="216" t="str">
        <f ca="1">IF(ISERROR($V1053),"",OFFSET('Smelter Look-up'!$G$4,$V1053-4,0))</f>
        <v/>
      </c>
      <c r="I1053" s="217" t="s">
        <v>15631</v>
      </c>
      <c r="J1053" s="217" t="s">
        <v>15631</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
        <v>15631</v>
      </c>
      <c r="F1054" s="215" t="s">
        <v>15631</v>
      </c>
      <c r="G1054" s="215" t="s">
        <v>15631</v>
      </c>
      <c r="H1054" s="216" t="str">
        <f ca="1">IF(ISERROR($V1054),"",OFFSET('Smelter Look-up'!$G$4,$V1054-4,0))</f>
        <v/>
      </c>
      <c r="I1054" s="217" t="s">
        <v>15631</v>
      </c>
      <c r="J1054" s="217" t="s">
        <v>15631</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
        <v>15631</v>
      </c>
      <c r="F1055" s="215" t="s">
        <v>15631</v>
      </c>
      <c r="G1055" s="215" t="s">
        <v>15631</v>
      </c>
      <c r="H1055" s="216" t="str">
        <f ca="1">IF(ISERROR($V1055),"",OFFSET('Smelter Look-up'!$G$4,$V1055-4,0))</f>
        <v/>
      </c>
      <c r="I1055" s="217" t="s">
        <v>15631</v>
      </c>
      <c r="J1055" s="217" t="s">
        <v>15631</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
        <v>15631</v>
      </c>
      <c r="F1056" s="215" t="s">
        <v>15631</v>
      </c>
      <c r="G1056" s="215" t="s">
        <v>15631</v>
      </c>
      <c r="H1056" s="216" t="str">
        <f ca="1">IF(ISERROR($V1056),"",OFFSET('Smelter Look-up'!$G$4,$V1056-4,0))</f>
        <v/>
      </c>
      <c r="I1056" s="217" t="s">
        <v>15631</v>
      </c>
      <c r="J1056" s="217" t="s">
        <v>15631</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
        <v>15631</v>
      </c>
      <c r="F1057" s="215" t="s">
        <v>15631</v>
      </c>
      <c r="G1057" s="215" t="s">
        <v>15631</v>
      </c>
      <c r="H1057" s="216" t="str">
        <f ca="1">IF(ISERROR($V1057),"",OFFSET('Smelter Look-up'!$G$4,$V1057-4,0))</f>
        <v/>
      </c>
      <c r="I1057" s="217" t="s">
        <v>15631</v>
      </c>
      <c r="J1057" s="217" t="s">
        <v>15631</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
        <v>15631</v>
      </c>
      <c r="F1058" s="215" t="s">
        <v>15631</v>
      </c>
      <c r="G1058" s="215" t="s">
        <v>15631</v>
      </c>
      <c r="H1058" s="216" t="str">
        <f ca="1">IF(ISERROR($V1058),"",OFFSET('Smelter Look-up'!$G$4,$V1058-4,0))</f>
        <v/>
      </c>
      <c r="I1058" s="217" t="s">
        <v>15631</v>
      </c>
      <c r="J1058" s="217" t="s">
        <v>15631</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
        <v>15631</v>
      </c>
      <c r="F1059" s="215" t="s">
        <v>15631</v>
      </c>
      <c r="G1059" s="215" t="s">
        <v>15631</v>
      </c>
      <c r="H1059" s="216" t="str">
        <f ca="1">IF(ISERROR($V1059),"",OFFSET('Smelter Look-up'!$G$4,$V1059-4,0))</f>
        <v/>
      </c>
      <c r="I1059" s="217" t="s">
        <v>15631</v>
      </c>
      <c r="J1059" s="217" t="s">
        <v>15631</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
        <v>15631</v>
      </c>
      <c r="F1060" s="215" t="s">
        <v>15631</v>
      </c>
      <c r="G1060" s="215" t="s">
        <v>15631</v>
      </c>
      <c r="H1060" s="216" t="str">
        <f ca="1">IF(ISERROR($V1060),"",OFFSET('Smelter Look-up'!$G$4,$V1060-4,0))</f>
        <v/>
      </c>
      <c r="I1060" s="217" t="s">
        <v>15631</v>
      </c>
      <c r="J1060" s="217" t="s">
        <v>15631</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
        <v>15631</v>
      </c>
      <c r="F1061" s="215" t="s">
        <v>15631</v>
      </c>
      <c r="G1061" s="215" t="s">
        <v>15631</v>
      </c>
      <c r="H1061" s="216" t="str">
        <f ca="1">IF(ISERROR($V1061),"",OFFSET('Smelter Look-up'!$G$4,$V1061-4,0))</f>
        <v/>
      </c>
      <c r="I1061" s="217" t="s">
        <v>15631</v>
      </c>
      <c r="J1061" s="217" t="s">
        <v>15631</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
        <v>15631</v>
      </c>
      <c r="F1062" s="215" t="s">
        <v>15631</v>
      </c>
      <c r="G1062" s="215" t="s">
        <v>15631</v>
      </c>
      <c r="H1062" s="216" t="str">
        <f ca="1">IF(ISERROR($V1062),"",OFFSET('Smelter Look-up'!$G$4,$V1062-4,0))</f>
        <v/>
      </c>
      <c r="I1062" s="217" t="s">
        <v>15631</v>
      </c>
      <c r="J1062" s="217" t="s">
        <v>15631</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
        <v>15631</v>
      </c>
      <c r="F1063" s="215" t="s">
        <v>15631</v>
      </c>
      <c r="G1063" s="215" t="s">
        <v>15631</v>
      </c>
      <c r="H1063" s="216" t="str">
        <f ca="1">IF(ISERROR($V1063),"",OFFSET('Smelter Look-up'!$G$4,$V1063-4,0))</f>
        <v/>
      </c>
      <c r="I1063" s="217" t="s">
        <v>15631</v>
      </c>
      <c r="J1063" s="217" t="s">
        <v>15631</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
        <v>15631</v>
      </c>
      <c r="F1064" s="215" t="s">
        <v>15631</v>
      </c>
      <c r="G1064" s="215" t="s">
        <v>15631</v>
      </c>
      <c r="H1064" s="216" t="str">
        <f ca="1">IF(ISERROR($V1064),"",OFFSET('Smelter Look-up'!$G$4,$V1064-4,0))</f>
        <v/>
      </c>
      <c r="I1064" s="217" t="s">
        <v>15631</v>
      </c>
      <c r="J1064" s="217" t="s">
        <v>15631</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
        <v>15631</v>
      </c>
      <c r="F1065" s="215" t="s">
        <v>15631</v>
      </c>
      <c r="G1065" s="215" t="s">
        <v>15631</v>
      </c>
      <c r="H1065" s="216" t="str">
        <f ca="1">IF(ISERROR($V1065),"",OFFSET('Smelter Look-up'!$G$4,$V1065-4,0))</f>
        <v/>
      </c>
      <c r="I1065" s="217" t="s">
        <v>15631</v>
      </c>
      <c r="J1065" s="217" t="s">
        <v>15631</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
        <v>15631</v>
      </c>
      <c r="F1066" s="215" t="s">
        <v>15631</v>
      </c>
      <c r="G1066" s="215" t="s">
        <v>15631</v>
      </c>
      <c r="H1066" s="216" t="str">
        <f ca="1">IF(ISERROR($V1066),"",OFFSET('Smelter Look-up'!$G$4,$V1066-4,0))</f>
        <v/>
      </c>
      <c r="I1066" s="217" t="s">
        <v>15631</v>
      </c>
      <c r="J1066" s="217" t="s">
        <v>15631</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
        <v>15631</v>
      </c>
      <c r="F1067" s="215" t="s">
        <v>15631</v>
      </c>
      <c r="G1067" s="215" t="s">
        <v>15631</v>
      </c>
      <c r="H1067" s="216" t="str">
        <f ca="1">IF(ISERROR($V1067),"",OFFSET('Smelter Look-up'!$G$4,$V1067-4,0))</f>
        <v/>
      </c>
      <c r="I1067" s="217" t="s">
        <v>15631</v>
      </c>
      <c r="J1067" s="217" t="s">
        <v>15631</v>
      </c>
      <c r="K1067" s="268"/>
      <c r="L1067" s="268"/>
      <c r="M1067" s="268"/>
      <c r="N1067" s="268"/>
      <c r="O1067" s="268"/>
      <c r="P1067" s="218"/>
      <c r="Q1067" s="269"/>
      <c r="R1067" s="215" t="str">
        <f ca="1">IF(ISERROR($V1067),"",OFFSET('Smelter Look-up'!$C$4,$V1067-4,0)&amp;"")</f>
        <v/>
      </c>
      <c r="S1067" s="222" t="str">
        <f t="shared" ref="S1067" ca="1" si="153">IF(B1067="","",IF(ISERROR(MATCH($E1067,CL,0)),"Unknown",INDIRECT("'C'!$A$"&amp;MATCH($E1067,CL,0)+1)))</f>
        <v/>
      </c>
      <c r="T1067" s="222" t="str">
        <f ca="1">IF(B1067="","",IF(ISERROR(MATCH($J1067,SorP!$B$1:$B$6230,0)),"",INDIRECT("'SorP'!$A$"&amp;MATCH($J1067,SorP!$B$1:$B$6230,0))))</f>
        <v/>
      </c>
      <c r="U1067" s="238"/>
      <c r="V1067" s="270" t="e">
        <f>IF(C1067="",NA(),MATCH($B1067&amp;$C1067,'Smelter Look-up'!$J:$J,0))</f>
        <v>#N/A</v>
      </c>
      <c r="W1067" s="271"/>
      <c r="X1067" s="271">
        <f t="shared" ref="X1067" si="154">IF(AND(C1067="Smelter not listed",OR(LEN(D1067)=0,LEN(E1067)=0)),1,0)</f>
        <v>0</v>
      </c>
      <c r="Y1067" s="271"/>
      <c r="Z1067" s="271"/>
      <c r="AB1067" s="273" t="str">
        <f t="shared" ref="AB1067" si="155">B1067&amp;C1067</f>
        <v/>
      </c>
    </row>
    <row r="1068" spans="1:28" s="272" customFormat="1" ht="20.25">
      <c r="A1068" s="214"/>
      <c r="B1068" s="215" t="str">
        <f>IF(LEN(A1068)=0,"",INDEX('Smelter Look-up'!$A:$A,MATCH($A1068,'Smelter Look-up'!$E:$E,0)))</f>
        <v/>
      </c>
      <c r="C1068" s="219" t="str">
        <f>IF(LEN(A1068)=0,"",INDEX('Smelter Look-up'!$C:$C,MATCH($A1068,'Smelter Look-up'!$E:$E,0)))</f>
        <v/>
      </c>
      <c r="D1068" s="278"/>
      <c r="E1068" s="215" t="s">
        <v>15631</v>
      </c>
      <c r="F1068" s="215" t="s">
        <v>15631</v>
      </c>
      <c r="G1068" s="215" t="s">
        <v>15631</v>
      </c>
      <c r="H1068" s="216" t="str">
        <f ca="1">IF(ISERROR($V1068),"",OFFSET('Smelter Look-up'!$G$4,$V1068-4,0))</f>
        <v/>
      </c>
      <c r="I1068" s="217" t="s">
        <v>15631</v>
      </c>
      <c r="J1068" s="217" t="s">
        <v>15631</v>
      </c>
      <c r="K1068" s="268"/>
      <c r="L1068" s="268"/>
      <c r="M1068" s="268"/>
      <c r="N1068" s="268"/>
      <c r="O1068" s="268"/>
      <c r="P1068" s="218"/>
      <c r="Q1068" s="269"/>
      <c r="R1068" s="215" t="str">
        <f ca="1">IF(ISERROR($V1068),"",OFFSET('Smelter Look-up'!$C$4,$V1068-4,0)&amp;"")</f>
        <v/>
      </c>
      <c r="S1068" s="222" t="str">
        <f t="shared" ref="S1068:S1099" ca="1" si="156">IF(B1068="","",IF(ISERROR(MATCH($E1068,CL,0)),"Unknown",INDIRECT("'C'!$A$"&amp;MATCH($E1068,CL,0)+1)))</f>
        <v/>
      </c>
      <c r="T1068" s="222" t="str">
        <f ca="1">IF(B1068="","",IF(ISERROR(MATCH($J1068,SorP!$B$1:$B$6230,0)),"",INDIRECT("'SorP'!$A$"&amp;MATCH($J1068,SorP!$B$1:$B$6230,0))))</f>
        <v/>
      </c>
      <c r="U1068" s="238"/>
      <c r="V1068" s="270" t="e">
        <f>IF(C1068="",NA(),MATCH($B1068&amp;$C1068,'Smelter Look-up'!$J:$J,0))</f>
        <v>#N/A</v>
      </c>
      <c r="W1068" s="271"/>
      <c r="X1068" s="271">
        <f t="shared" ref="X1068:X1099" si="157">IF(AND(C1068="Smelter not listed",OR(LEN(D1068)=0,LEN(E1068)=0)),1,0)</f>
        <v>0</v>
      </c>
      <c r="Y1068" s="271"/>
      <c r="Z1068" s="271"/>
      <c r="AB1068" s="273" t="str">
        <f t="shared" ref="AB1068:AB1099" si="158">B1068&amp;C1068</f>
        <v/>
      </c>
    </row>
    <row r="1069" spans="1:28" s="272" customFormat="1" ht="20.25">
      <c r="A1069" s="214"/>
      <c r="B1069" s="215" t="str">
        <f>IF(LEN(A1069)=0,"",INDEX('Smelter Look-up'!$A:$A,MATCH($A1069,'Smelter Look-up'!$E:$E,0)))</f>
        <v/>
      </c>
      <c r="C1069" s="219" t="str">
        <f>IF(LEN(A1069)=0,"",INDEX('Smelter Look-up'!$C:$C,MATCH($A1069,'Smelter Look-up'!$E:$E,0)))</f>
        <v/>
      </c>
      <c r="D1069" s="278"/>
      <c r="E1069" s="215" t="s">
        <v>15631</v>
      </c>
      <c r="F1069" s="215" t="s">
        <v>15631</v>
      </c>
      <c r="G1069" s="215" t="s">
        <v>15631</v>
      </c>
      <c r="H1069" s="216" t="str">
        <f ca="1">IF(ISERROR($V1069),"",OFFSET('Smelter Look-up'!$G$4,$V1069-4,0))</f>
        <v/>
      </c>
      <c r="I1069" s="217" t="s">
        <v>15631</v>
      </c>
      <c r="J1069" s="217" t="s">
        <v>15631</v>
      </c>
      <c r="K1069" s="268"/>
      <c r="L1069" s="268"/>
      <c r="M1069" s="268"/>
      <c r="N1069" s="268"/>
      <c r="O1069" s="268"/>
      <c r="P1069" s="218"/>
      <c r="Q1069" s="269"/>
      <c r="R1069" s="215" t="str">
        <f ca="1">IF(ISERROR($V1069),"",OFFSET('Smelter Look-up'!$C$4,$V1069-4,0)&amp;"")</f>
        <v/>
      </c>
      <c r="S1069" s="222" t="str">
        <f t="shared" ca="1" si="156"/>
        <v/>
      </c>
      <c r="T1069" s="222" t="str">
        <f ca="1">IF(B1069="","",IF(ISERROR(MATCH($J1069,SorP!$B$1:$B$6230,0)),"",INDIRECT("'SorP'!$A$"&amp;MATCH($J1069,SorP!$B$1:$B$6230,0))))</f>
        <v/>
      </c>
      <c r="U1069" s="238"/>
      <c r="V1069" s="270" t="e">
        <f>IF(C1069="",NA(),MATCH($B1069&amp;$C1069,'Smelter Look-up'!$J:$J,0))</f>
        <v>#N/A</v>
      </c>
      <c r="W1069" s="271"/>
      <c r="X1069" s="271">
        <f t="shared" si="157"/>
        <v>0</v>
      </c>
      <c r="Y1069" s="271"/>
      <c r="Z1069" s="271"/>
      <c r="AB1069" s="273" t="str">
        <f t="shared" si="158"/>
        <v/>
      </c>
    </row>
    <row r="1070" spans="1:28" s="272" customFormat="1" ht="20.25">
      <c r="A1070" s="214"/>
      <c r="B1070" s="215" t="str">
        <f>IF(LEN(A1070)=0,"",INDEX('Smelter Look-up'!$A:$A,MATCH($A1070,'Smelter Look-up'!$E:$E,0)))</f>
        <v/>
      </c>
      <c r="C1070" s="219" t="str">
        <f>IF(LEN(A1070)=0,"",INDEX('Smelter Look-up'!$C:$C,MATCH($A1070,'Smelter Look-up'!$E:$E,0)))</f>
        <v/>
      </c>
      <c r="D1070" s="278"/>
      <c r="E1070" s="215" t="s">
        <v>15631</v>
      </c>
      <c r="F1070" s="215" t="s">
        <v>15631</v>
      </c>
      <c r="G1070" s="215" t="s">
        <v>15631</v>
      </c>
      <c r="H1070" s="216" t="str">
        <f ca="1">IF(ISERROR($V1070),"",OFFSET('Smelter Look-up'!$G$4,$V1070-4,0))</f>
        <v/>
      </c>
      <c r="I1070" s="217" t="s">
        <v>15631</v>
      </c>
      <c r="J1070" s="217" t="s">
        <v>15631</v>
      </c>
      <c r="K1070" s="268"/>
      <c r="L1070" s="268"/>
      <c r="M1070" s="268"/>
      <c r="N1070" s="268"/>
      <c r="O1070" s="268"/>
      <c r="P1070" s="218"/>
      <c r="Q1070" s="269"/>
      <c r="R1070" s="215" t="str">
        <f ca="1">IF(ISERROR($V1070),"",OFFSET('Smelter Look-up'!$C$4,$V1070-4,0)&amp;"")</f>
        <v/>
      </c>
      <c r="S1070" s="222" t="str">
        <f t="shared" ca="1" si="156"/>
        <v/>
      </c>
      <c r="T1070" s="222" t="str">
        <f ca="1">IF(B1070="","",IF(ISERROR(MATCH($J1070,SorP!$B$1:$B$6230,0)),"",INDIRECT("'SorP'!$A$"&amp;MATCH($J1070,SorP!$B$1:$B$6230,0))))</f>
        <v/>
      </c>
      <c r="U1070" s="238"/>
      <c r="V1070" s="270" t="e">
        <f>IF(C1070="",NA(),MATCH($B1070&amp;$C1070,'Smelter Look-up'!$J:$J,0))</f>
        <v>#N/A</v>
      </c>
      <c r="W1070" s="271"/>
      <c r="X1070" s="271">
        <f t="shared" si="157"/>
        <v>0</v>
      </c>
      <c r="Y1070" s="271"/>
      <c r="Z1070" s="271"/>
      <c r="AB1070" s="273" t="str">
        <f t="shared" si="158"/>
        <v/>
      </c>
    </row>
    <row r="1071" spans="1:28" s="272" customFormat="1" ht="20.25">
      <c r="A1071" s="214"/>
      <c r="B1071" s="215" t="str">
        <f>IF(LEN(A1071)=0,"",INDEX('Smelter Look-up'!$A:$A,MATCH($A1071,'Smelter Look-up'!$E:$E,0)))</f>
        <v/>
      </c>
      <c r="C1071" s="219" t="str">
        <f>IF(LEN(A1071)=0,"",INDEX('Smelter Look-up'!$C:$C,MATCH($A1071,'Smelter Look-up'!$E:$E,0)))</f>
        <v/>
      </c>
      <c r="D1071" s="278"/>
      <c r="E1071" s="215" t="s">
        <v>15631</v>
      </c>
      <c r="F1071" s="215" t="s">
        <v>15631</v>
      </c>
      <c r="G1071" s="215" t="s">
        <v>15631</v>
      </c>
      <c r="H1071" s="216" t="str">
        <f ca="1">IF(ISERROR($V1071),"",OFFSET('Smelter Look-up'!$G$4,$V1071-4,0))</f>
        <v/>
      </c>
      <c r="I1071" s="217" t="s">
        <v>15631</v>
      </c>
      <c r="J1071" s="217" t="s">
        <v>15631</v>
      </c>
      <c r="K1071" s="268"/>
      <c r="L1071" s="268"/>
      <c r="M1071" s="268"/>
      <c r="N1071" s="268"/>
      <c r="O1071" s="268"/>
      <c r="P1071" s="218"/>
      <c r="Q1071" s="269"/>
      <c r="R1071" s="215" t="str">
        <f ca="1">IF(ISERROR($V1071),"",OFFSET('Smelter Look-up'!$C$4,$V1071-4,0)&amp;"")</f>
        <v/>
      </c>
      <c r="S1071" s="222" t="str">
        <f t="shared" ca="1" si="156"/>
        <v/>
      </c>
      <c r="T1071" s="222" t="str">
        <f ca="1">IF(B1071="","",IF(ISERROR(MATCH($J1071,SorP!$B$1:$B$6230,0)),"",INDIRECT("'SorP'!$A$"&amp;MATCH($J1071,SorP!$B$1:$B$6230,0))))</f>
        <v/>
      </c>
      <c r="U1071" s="238"/>
      <c r="V1071" s="270" t="e">
        <f>IF(C1071="",NA(),MATCH($B1071&amp;$C1071,'Smelter Look-up'!$J:$J,0))</f>
        <v>#N/A</v>
      </c>
      <c r="W1071" s="271"/>
      <c r="X1071" s="271">
        <f t="shared" si="157"/>
        <v>0</v>
      </c>
      <c r="Y1071" s="271"/>
      <c r="Z1071" s="271"/>
      <c r="AB1071" s="273" t="str">
        <f t="shared" si="158"/>
        <v/>
      </c>
    </row>
    <row r="1072" spans="1:28" s="272" customFormat="1" ht="20.25">
      <c r="A1072" s="214"/>
      <c r="B1072" s="215" t="str">
        <f>IF(LEN(A1072)=0,"",INDEX('Smelter Look-up'!$A:$A,MATCH($A1072,'Smelter Look-up'!$E:$E,0)))</f>
        <v/>
      </c>
      <c r="C1072" s="219" t="str">
        <f>IF(LEN(A1072)=0,"",INDEX('Smelter Look-up'!$C:$C,MATCH($A1072,'Smelter Look-up'!$E:$E,0)))</f>
        <v/>
      </c>
      <c r="D1072" s="278"/>
      <c r="E1072" s="215" t="s">
        <v>15631</v>
      </c>
      <c r="F1072" s="215" t="s">
        <v>15631</v>
      </c>
      <c r="G1072" s="215" t="s">
        <v>15631</v>
      </c>
      <c r="H1072" s="216" t="str">
        <f ca="1">IF(ISERROR($V1072),"",OFFSET('Smelter Look-up'!$G$4,$V1072-4,0))</f>
        <v/>
      </c>
      <c r="I1072" s="217" t="s">
        <v>15631</v>
      </c>
      <c r="J1072" s="217" t="s">
        <v>15631</v>
      </c>
      <c r="K1072" s="268"/>
      <c r="L1072" s="268"/>
      <c r="M1072" s="268"/>
      <c r="N1072" s="268"/>
      <c r="O1072" s="268"/>
      <c r="P1072" s="218"/>
      <c r="Q1072" s="269"/>
      <c r="R1072" s="215" t="str">
        <f ca="1">IF(ISERROR($V1072),"",OFFSET('Smelter Look-up'!$C$4,$V1072-4,0)&amp;"")</f>
        <v/>
      </c>
      <c r="S1072" s="222" t="str">
        <f t="shared" ca="1" si="156"/>
        <v/>
      </c>
      <c r="T1072" s="222" t="str">
        <f ca="1">IF(B1072="","",IF(ISERROR(MATCH($J1072,SorP!$B$1:$B$6230,0)),"",INDIRECT("'SorP'!$A$"&amp;MATCH($J1072,SorP!$B$1:$B$6230,0))))</f>
        <v/>
      </c>
      <c r="U1072" s="238"/>
      <c r="V1072" s="270" t="e">
        <f>IF(C1072="",NA(),MATCH($B1072&amp;$C1072,'Smelter Look-up'!$J:$J,0))</f>
        <v>#N/A</v>
      </c>
      <c r="W1072" s="271"/>
      <c r="X1072" s="271">
        <f t="shared" si="157"/>
        <v>0</v>
      </c>
      <c r="Y1072" s="271"/>
      <c r="Z1072" s="271"/>
      <c r="AB1072" s="273" t="str">
        <f t="shared" si="158"/>
        <v/>
      </c>
    </row>
    <row r="1073" spans="1:28" s="272" customFormat="1" ht="20.25">
      <c r="A1073" s="214"/>
      <c r="B1073" s="215" t="str">
        <f>IF(LEN(A1073)=0,"",INDEX('Smelter Look-up'!$A:$A,MATCH($A1073,'Smelter Look-up'!$E:$E,0)))</f>
        <v/>
      </c>
      <c r="C1073" s="219" t="str">
        <f>IF(LEN(A1073)=0,"",INDEX('Smelter Look-up'!$C:$C,MATCH($A1073,'Smelter Look-up'!$E:$E,0)))</f>
        <v/>
      </c>
      <c r="D1073" s="278"/>
      <c r="E1073" s="215" t="s">
        <v>15631</v>
      </c>
      <c r="F1073" s="215" t="s">
        <v>15631</v>
      </c>
      <c r="G1073" s="215" t="s">
        <v>15631</v>
      </c>
      <c r="H1073" s="216" t="str">
        <f ca="1">IF(ISERROR($V1073),"",OFFSET('Smelter Look-up'!$G$4,$V1073-4,0))</f>
        <v/>
      </c>
      <c r="I1073" s="217" t="s">
        <v>15631</v>
      </c>
      <c r="J1073" s="217" t="s">
        <v>15631</v>
      </c>
      <c r="K1073" s="268"/>
      <c r="L1073" s="268"/>
      <c r="M1073" s="268"/>
      <c r="N1073" s="268"/>
      <c r="O1073" s="268"/>
      <c r="P1073" s="218"/>
      <c r="Q1073" s="269"/>
      <c r="R1073" s="215" t="str">
        <f ca="1">IF(ISERROR($V1073),"",OFFSET('Smelter Look-up'!$C$4,$V1073-4,0)&amp;"")</f>
        <v/>
      </c>
      <c r="S1073" s="222" t="str">
        <f t="shared" ca="1" si="156"/>
        <v/>
      </c>
      <c r="T1073" s="222" t="str">
        <f ca="1">IF(B1073="","",IF(ISERROR(MATCH($J1073,SorP!$B$1:$B$6230,0)),"",INDIRECT("'SorP'!$A$"&amp;MATCH($J1073,SorP!$B$1:$B$6230,0))))</f>
        <v/>
      </c>
      <c r="U1073" s="238"/>
      <c r="V1073" s="270" t="e">
        <f>IF(C1073="",NA(),MATCH($B1073&amp;$C1073,'Smelter Look-up'!$J:$J,0))</f>
        <v>#N/A</v>
      </c>
      <c r="W1073" s="271"/>
      <c r="X1073" s="271">
        <f t="shared" si="157"/>
        <v>0</v>
      </c>
      <c r="Y1073" s="271"/>
      <c r="Z1073" s="271"/>
      <c r="AB1073" s="273" t="str">
        <f t="shared" si="158"/>
        <v/>
      </c>
    </row>
    <row r="1074" spans="1:28" s="272" customFormat="1" ht="20.25">
      <c r="A1074" s="214"/>
      <c r="B1074" s="215" t="str">
        <f>IF(LEN(A1074)=0,"",INDEX('Smelter Look-up'!$A:$A,MATCH($A1074,'Smelter Look-up'!$E:$E,0)))</f>
        <v/>
      </c>
      <c r="C1074" s="219" t="str">
        <f>IF(LEN(A1074)=0,"",INDEX('Smelter Look-up'!$C:$C,MATCH($A1074,'Smelter Look-up'!$E:$E,0)))</f>
        <v/>
      </c>
      <c r="D1074" s="278"/>
      <c r="E1074" s="215" t="s">
        <v>15631</v>
      </c>
      <c r="F1074" s="215" t="s">
        <v>15631</v>
      </c>
      <c r="G1074" s="215" t="s">
        <v>15631</v>
      </c>
      <c r="H1074" s="216" t="str">
        <f ca="1">IF(ISERROR($V1074),"",OFFSET('Smelter Look-up'!$G$4,$V1074-4,0))</f>
        <v/>
      </c>
      <c r="I1074" s="217" t="s">
        <v>15631</v>
      </c>
      <c r="J1074" s="217" t="s">
        <v>15631</v>
      </c>
      <c r="K1074" s="268"/>
      <c r="L1074" s="268"/>
      <c r="M1074" s="268"/>
      <c r="N1074" s="268"/>
      <c r="O1074" s="268"/>
      <c r="P1074" s="218"/>
      <c r="Q1074" s="269"/>
      <c r="R1074" s="215" t="str">
        <f ca="1">IF(ISERROR($V1074),"",OFFSET('Smelter Look-up'!$C$4,$V1074-4,0)&amp;"")</f>
        <v/>
      </c>
      <c r="S1074" s="222" t="str">
        <f t="shared" ca="1" si="156"/>
        <v/>
      </c>
      <c r="T1074" s="222" t="str">
        <f ca="1">IF(B1074="","",IF(ISERROR(MATCH($J1074,SorP!$B$1:$B$6230,0)),"",INDIRECT("'SorP'!$A$"&amp;MATCH($J1074,SorP!$B$1:$B$6230,0))))</f>
        <v/>
      </c>
      <c r="U1074" s="238"/>
      <c r="V1074" s="270" t="e">
        <f>IF(C1074="",NA(),MATCH($B1074&amp;$C1074,'Smelter Look-up'!$J:$J,0))</f>
        <v>#N/A</v>
      </c>
      <c r="W1074" s="271"/>
      <c r="X1074" s="271">
        <f t="shared" si="157"/>
        <v>0</v>
      </c>
      <c r="Y1074" s="271"/>
      <c r="Z1074" s="271"/>
      <c r="AB1074" s="273" t="str">
        <f t="shared" si="158"/>
        <v/>
      </c>
    </row>
    <row r="1075" spans="1:28" s="272" customFormat="1" ht="20.25">
      <c r="A1075" s="214"/>
      <c r="B1075" s="215" t="str">
        <f>IF(LEN(A1075)=0,"",INDEX('Smelter Look-up'!$A:$A,MATCH($A1075,'Smelter Look-up'!$E:$E,0)))</f>
        <v/>
      </c>
      <c r="C1075" s="219" t="str">
        <f>IF(LEN(A1075)=0,"",INDEX('Smelter Look-up'!$C:$C,MATCH($A1075,'Smelter Look-up'!$E:$E,0)))</f>
        <v/>
      </c>
      <c r="D1075" s="278"/>
      <c r="E1075" s="215" t="s">
        <v>15631</v>
      </c>
      <c r="F1075" s="215" t="s">
        <v>15631</v>
      </c>
      <c r="G1075" s="215" t="s">
        <v>15631</v>
      </c>
      <c r="H1075" s="216" t="str">
        <f ca="1">IF(ISERROR($V1075),"",OFFSET('Smelter Look-up'!$G$4,$V1075-4,0))</f>
        <v/>
      </c>
      <c r="I1075" s="217" t="s">
        <v>15631</v>
      </c>
      <c r="J1075" s="217" t="s">
        <v>15631</v>
      </c>
      <c r="K1075" s="268"/>
      <c r="L1075" s="268"/>
      <c r="M1075" s="268"/>
      <c r="N1075" s="268"/>
      <c r="O1075" s="268"/>
      <c r="P1075" s="218"/>
      <c r="Q1075" s="269"/>
      <c r="R1075" s="215" t="str">
        <f ca="1">IF(ISERROR($V1075),"",OFFSET('Smelter Look-up'!$C$4,$V1075-4,0)&amp;"")</f>
        <v/>
      </c>
      <c r="S1075" s="222" t="str">
        <f t="shared" ca="1" si="156"/>
        <v/>
      </c>
      <c r="T1075" s="222" t="str">
        <f ca="1">IF(B1075="","",IF(ISERROR(MATCH($J1075,SorP!$B$1:$B$6230,0)),"",INDIRECT("'SorP'!$A$"&amp;MATCH($J1075,SorP!$B$1:$B$6230,0))))</f>
        <v/>
      </c>
      <c r="U1075" s="238"/>
      <c r="V1075" s="270" t="e">
        <f>IF(C1075="",NA(),MATCH($B1075&amp;$C1075,'Smelter Look-up'!$J:$J,0))</f>
        <v>#N/A</v>
      </c>
      <c r="W1075" s="271"/>
      <c r="X1075" s="271">
        <f t="shared" si="157"/>
        <v>0</v>
      </c>
      <c r="Y1075" s="271"/>
      <c r="Z1075" s="271"/>
      <c r="AB1075" s="273" t="str">
        <f t="shared" si="158"/>
        <v/>
      </c>
    </row>
    <row r="1076" spans="1:28" s="272" customFormat="1" ht="20.25">
      <c r="A1076" s="214"/>
      <c r="B1076" s="215" t="str">
        <f>IF(LEN(A1076)=0,"",INDEX('Smelter Look-up'!$A:$A,MATCH($A1076,'Smelter Look-up'!$E:$E,0)))</f>
        <v/>
      </c>
      <c r="C1076" s="219" t="str">
        <f>IF(LEN(A1076)=0,"",INDEX('Smelter Look-up'!$C:$C,MATCH($A1076,'Smelter Look-up'!$E:$E,0)))</f>
        <v/>
      </c>
      <c r="D1076" s="278"/>
      <c r="E1076" s="215" t="s">
        <v>15631</v>
      </c>
      <c r="F1076" s="215" t="s">
        <v>15631</v>
      </c>
      <c r="G1076" s="215" t="s">
        <v>15631</v>
      </c>
      <c r="H1076" s="216" t="str">
        <f ca="1">IF(ISERROR($V1076),"",OFFSET('Smelter Look-up'!$G$4,$V1076-4,0))</f>
        <v/>
      </c>
      <c r="I1076" s="217" t="s">
        <v>15631</v>
      </c>
      <c r="J1076" s="217" t="s">
        <v>15631</v>
      </c>
      <c r="K1076" s="268"/>
      <c r="L1076" s="268"/>
      <c r="M1076" s="268"/>
      <c r="N1076" s="268"/>
      <c r="O1076" s="268"/>
      <c r="P1076" s="218"/>
      <c r="Q1076" s="269"/>
      <c r="R1076" s="215" t="str">
        <f ca="1">IF(ISERROR($V1076),"",OFFSET('Smelter Look-up'!$C$4,$V1076-4,0)&amp;"")</f>
        <v/>
      </c>
      <c r="S1076" s="222" t="str">
        <f t="shared" ca="1" si="156"/>
        <v/>
      </c>
      <c r="T1076" s="222" t="str">
        <f ca="1">IF(B1076="","",IF(ISERROR(MATCH($J1076,SorP!$B$1:$B$6230,0)),"",INDIRECT("'SorP'!$A$"&amp;MATCH($J1076,SorP!$B$1:$B$6230,0))))</f>
        <v/>
      </c>
      <c r="U1076" s="238"/>
      <c r="V1076" s="270" t="e">
        <f>IF(C1076="",NA(),MATCH($B1076&amp;$C1076,'Smelter Look-up'!$J:$J,0))</f>
        <v>#N/A</v>
      </c>
      <c r="W1076" s="271"/>
      <c r="X1076" s="271">
        <f t="shared" si="157"/>
        <v>0</v>
      </c>
      <c r="Y1076" s="271"/>
      <c r="Z1076" s="271"/>
      <c r="AB1076" s="273" t="str">
        <f t="shared" si="158"/>
        <v/>
      </c>
    </row>
    <row r="1077" spans="1:28" s="272" customFormat="1" ht="20.25">
      <c r="A1077" s="214"/>
      <c r="B1077" s="215" t="str">
        <f>IF(LEN(A1077)=0,"",INDEX('Smelter Look-up'!$A:$A,MATCH($A1077,'Smelter Look-up'!$E:$E,0)))</f>
        <v/>
      </c>
      <c r="C1077" s="219" t="str">
        <f>IF(LEN(A1077)=0,"",INDEX('Smelter Look-up'!$C:$C,MATCH($A1077,'Smelter Look-up'!$E:$E,0)))</f>
        <v/>
      </c>
      <c r="D1077" s="278"/>
      <c r="E1077" s="215" t="s">
        <v>15631</v>
      </c>
      <c r="F1077" s="215" t="s">
        <v>15631</v>
      </c>
      <c r="G1077" s="215" t="s">
        <v>15631</v>
      </c>
      <c r="H1077" s="216" t="str">
        <f ca="1">IF(ISERROR($V1077),"",OFFSET('Smelter Look-up'!$G$4,$V1077-4,0))</f>
        <v/>
      </c>
      <c r="I1077" s="217" t="s">
        <v>15631</v>
      </c>
      <c r="J1077" s="217" t="s">
        <v>15631</v>
      </c>
      <c r="K1077" s="268"/>
      <c r="L1077" s="268"/>
      <c r="M1077" s="268"/>
      <c r="N1077" s="268"/>
      <c r="O1077" s="268"/>
      <c r="P1077" s="218"/>
      <c r="Q1077" s="269"/>
      <c r="R1077" s="215" t="str">
        <f ca="1">IF(ISERROR($V1077),"",OFFSET('Smelter Look-up'!$C$4,$V1077-4,0)&amp;"")</f>
        <v/>
      </c>
      <c r="S1077" s="222" t="str">
        <f t="shared" ca="1" si="156"/>
        <v/>
      </c>
      <c r="T1077" s="222" t="str">
        <f ca="1">IF(B1077="","",IF(ISERROR(MATCH($J1077,SorP!$B$1:$B$6230,0)),"",INDIRECT("'SorP'!$A$"&amp;MATCH($J1077,SorP!$B$1:$B$6230,0))))</f>
        <v/>
      </c>
      <c r="U1077" s="238"/>
      <c r="V1077" s="270" t="e">
        <f>IF(C1077="",NA(),MATCH($B1077&amp;$C1077,'Smelter Look-up'!$J:$J,0))</f>
        <v>#N/A</v>
      </c>
      <c r="W1077" s="271"/>
      <c r="X1077" s="271">
        <f t="shared" si="157"/>
        <v>0</v>
      </c>
      <c r="Y1077" s="271"/>
      <c r="Z1077" s="271"/>
      <c r="AB1077" s="273" t="str">
        <f t="shared" si="158"/>
        <v/>
      </c>
    </row>
    <row r="1078" spans="1:28" s="272" customFormat="1" ht="20.25">
      <c r="A1078" s="214"/>
      <c r="B1078" s="215" t="str">
        <f>IF(LEN(A1078)=0,"",INDEX('Smelter Look-up'!$A:$A,MATCH($A1078,'Smelter Look-up'!$E:$E,0)))</f>
        <v/>
      </c>
      <c r="C1078" s="219" t="str">
        <f>IF(LEN(A1078)=0,"",INDEX('Smelter Look-up'!$C:$C,MATCH($A1078,'Smelter Look-up'!$E:$E,0)))</f>
        <v/>
      </c>
      <c r="D1078" s="278"/>
      <c r="E1078" s="215" t="s">
        <v>15631</v>
      </c>
      <c r="F1078" s="215" t="s">
        <v>15631</v>
      </c>
      <c r="G1078" s="215" t="s">
        <v>15631</v>
      </c>
      <c r="H1078" s="216" t="str">
        <f ca="1">IF(ISERROR($V1078),"",OFFSET('Smelter Look-up'!$G$4,$V1078-4,0))</f>
        <v/>
      </c>
      <c r="I1078" s="217" t="s">
        <v>15631</v>
      </c>
      <c r="J1078" s="217" t="s">
        <v>15631</v>
      </c>
      <c r="K1078" s="268"/>
      <c r="L1078" s="268"/>
      <c r="M1078" s="268"/>
      <c r="N1078" s="268"/>
      <c r="O1078" s="268"/>
      <c r="P1078" s="218"/>
      <c r="Q1078" s="269"/>
      <c r="R1078" s="215" t="str">
        <f ca="1">IF(ISERROR($V1078),"",OFFSET('Smelter Look-up'!$C$4,$V1078-4,0)&amp;"")</f>
        <v/>
      </c>
      <c r="S1078" s="222" t="str">
        <f t="shared" ca="1" si="156"/>
        <v/>
      </c>
      <c r="T1078" s="222" t="str">
        <f ca="1">IF(B1078="","",IF(ISERROR(MATCH($J1078,SorP!$B$1:$B$6230,0)),"",INDIRECT("'SorP'!$A$"&amp;MATCH($J1078,SorP!$B$1:$B$6230,0))))</f>
        <v/>
      </c>
      <c r="U1078" s="238"/>
      <c r="V1078" s="270" t="e">
        <f>IF(C1078="",NA(),MATCH($B1078&amp;$C1078,'Smelter Look-up'!$J:$J,0))</f>
        <v>#N/A</v>
      </c>
      <c r="W1078" s="271"/>
      <c r="X1078" s="271">
        <f t="shared" si="157"/>
        <v>0</v>
      </c>
      <c r="Y1078" s="271"/>
      <c r="Z1078" s="271"/>
      <c r="AB1078" s="273" t="str">
        <f t="shared" si="158"/>
        <v/>
      </c>
    </row>
    <row r="1079" spans="1:28" s="272" customFormat="1" ht="20.25">
      <c r="A1079" s="214"/>
      <c r="B1079" s="215" t="str">
        <f>IF(LEN(A1079)=0,"",INDEX('Smelter Look-up'!$A:$A,MATCH($A1079,'Smelter Look-up'!$E:$E,0)))</f>
        <v/>
      </c>
      <c r="C1079" s="219" t="str">
        <f>IF(LEN(A1079)=0,"",INDEX('Smelter Look-up'!$C:$C,MATCH($A1079,'Smelter Look-up'!$E:$E,0)))</f>
        <v/>
      </c>
      <c r="D1079" s="278"/>
      <c r="E1079" s="215" t="s">
        <v>15631</v>
      </c>
      <c r="F1079" s="215" t="s">
        <v>15631</v>
      </c>
      <c r="G1079" s="215" t="s">
        <v>15631</v>
      </c>
      <c r="H1079" s="216" t="str">
        <f ca="1">IF(ISERROR($V1079),"",OFFSET('Smelter Look-up'!$G$4,$V1079-4,0))</f>
        <v/>
      </c>
      <c r="I1079" s="217" t="s">
        <v>15631</v>
      </c>
      <c r="J1079" s="217" t="s">
        <v>15631</v>
      </c>
      <c r="K1079" s="268"/>
      <c r="L1079" s="268"/>
      <c r="M1079" s="268"/>
      <c r="N1079" s="268"/>
      <c r="O1079" s="268"/>
      <c r="P1079" s="218"/>
      <c r="Q1079" s="269"/>
      <c r="R1079" s="215" t="str">
        <f ca="1">IF(ISERROR($V1079),"",OFFSET('Smelter Look-up'!$C$4,$V1079-4,0)&amp;"")</f>
        <v/>
      </c>
      <c r="S1079" s="222" t="str">
        <f t="shared" ca="1" si="156"/>
        <v/>
      </c>
      <c r="T1079" s="222" t="str">
        <f ca="1">IF(B1079="","",IF(ISERROR(MATCH($J1079,SorP!$B$1:$B$6230,0)),"",INDIRECT("'SorP'!$A$"&amp;MATCH($J1079,SorP!$B$1:$B$6230,0))))</f>
        <v/>
      </c>
      <c r="U1079" s="238"/>
      <c r="V1079" s="270" t="e">
        <f>IF(C1079="",NA(),MATCH($B1079&amp;$C1079,'Smelter Look-up'!$J:$J,0))</f>
        <v>#N/A</v>
      </c>
      <c r="W1079" s="271"/>
      <c r="X1079" s="271">
        <f t="shared" si="157"/>
        <v>0</v>
      </c>
      <c r="Y1079" s="271"/>
      <c r="Z1079" s="271"/>
      <c r="AB1079" s="273" t="str">
        <f t="shared" si="158"/>
        <v/>
      </c>
    </row>
    <row r="1080" spans="1:28" s="272" customFormat="1" ht="20.25">
      <c r="A1080" s="214"/>
      <c r="B1080" s="215" t="str">
        <f>IF(LEN(A1080)=0,"",INDEX('Smelter Look-up'!$A:$A,MATCH($A1080,'Smelter Look-up'!$E:$E,0)))</f>
        <v/>
      </c>
      <c r="C1080" s="219" t="str">
        <f>IF(LEN(A1080)=0,"",INDEX('Smelter Look-up'!$C:$C,MATCH($A1080,'Smelter Look-up'!$E:$E,0)))</f>
        <v/>
      </c>
      <c r="D1080" s="278"/>
      <c r="E1080" s="215" t="s">
        <v>15631</v>
      </c>
      <c r="F1080" s="215" t="s">
        <v>15631</v>
      </c>
      <c r="G1080" s="215" t="s">
        <v>15631</v>
      </c>
      <c r="H1080" s="216" t="str">
        <f ca="1">IF(ISERROR($V1080),"",OFFSET('Smelter Look-up'!$G$4,$V1080-4,0))</f>
        <v/>
      </c>
      <c r="I1080" s="217" t="s">
        <v>15631</v>
      </c>
      <c r="J1080" s="217" t="s">
        <v>15631</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si="157"/>
        <v>0</v>
      </c>
      <c r="Y1080" s="271"/>
      <c r="Z1080" s="271"/>
      <c r="AB1080" s="273" t="str">
        <f t="shared" si="158"/>
        <v/>
      </c>
    </row>
    <row r="1081" spans="1:28" s="272" customFormat="1" ht="20.25">
      <c r="A1081" s="214"/>
      <c r="B1081" s="215" t="str">
        <f>IF(LEN(A1081)=0,"",INDEX('Smelter Look-up'!$A:$A,MATCH($A1081,'Smelter Look-up'!$E:$E,0)))</f>
        <v/>
      </c>
      <c r="C1081" s="219" t="str">
        <f>IF(LEN(A1081)=0,"",INDEX('Smelter Look-up'!$C:$C,MATCH($A1081,'Smelter Look-up'!$E:$E,0)))</f>
        <v/>
      </c>
      <c r="D1081" s="278"/>
      <c r="E1081" s="215" t="s">
        <v>15631</v>
      </c>
      <c r="F1081" s="215" t="s">
        <v>15631</v>
      </c>
      <c r="G1081" s="215" t="s">
        <v>15631</v>
      </c>
      <c r="H1081" s="216" t="str">
        <f ca="1">IF(ISERROR($V1081),"",OFFSET('Smelter Look-up'!$G$4,$V1081-4,0))</f>
        <v/>
      </c>
      <c r="I1081" s="217" t="s">
        <v>15631</v>
      </c>
      <c r="J1081" s="217" t="s">
        <v>15631</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si="157"/>
        <v>0</v>
      </c>
      <c r="Y1081" s="271"/>
      <c r="Z1081" s="271"/>
      <c r="AB1081" s="273" t="str">
        <f t="shared" si="158"/>
        <v/>
      </c>
    </row>
    <row r="1082" spans="1:28" s="272" customFormat="1" ht="20.25">
      <c r="A1082" s="214"/>
      <c r="B1082" s="215" t="str">
        <f>IF(LEN(A1082)=0,"",INDEX('Smelter Look-up'!$A:$A,MATCH($A1082,'Smelter Look-up'!$E:$E,0)))</f>
        <v/>
      </c>
      <c r="C1082" s="219" t="str">
        <f>IF(LEN(A1082)=0,"",INDEX('Smelter Look-up'!$C:$C,MATCH($A1082,'Smelter Look-up'!$E:$E,0)))</f>
        <v/>
      </c>
      <c r="D1082" s="278"/>
      <c r="E1082" s="215" t="s">
        <v>15631</v>
      </c>
      <c r="F1082" s="215" t="s">
        <v>15631</v>
      </c>
      <c r="G1082" s="215" t="s">
        <v>15631</v>
      </c>
      <c r="H1082" s="216" t="str">
        <f ca="1">IF(ISERROR($V1082),"",OFFSET('Smelter Look-up'!$G$4,$V1082-4,0))</f>
        <v/>
      </c>
      <c r="I1082" s="217" t="s">
        <v>15631</v>
      </c>
      <c r="J1082" s="217" t="s">
        <v>15631</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si="157"/>
        <v>0</v>
      </c>
      <c r="Y1082" s="271"/>
      <c r="Z1082" s="271"/>
      <c r="AB1082" s="273" t="str">
        <f t="shared" si="158"/>
        <v/>
      </c>
    </row>
    <row r="1083" spans="1:28" s="272" customFormat="1" ht="20.25">
      <c r="A1083" s="214"/>
      <c r="B1083" s="215" t="str">
        <f>IF(LEN(A1083)=0,"",INDEX('Smelter Look-up'!$A:$A,MATCH($A1083,'Smelter Look-up'!$E:$E,0)))</f>
        <v/>
      </c>
      <c r="C1083" s="219" t="str">
        <f>IF(LEN(A1083)=0,"",INDEX('Smelter Look-up'!$C:$C,MATCH($A1083,'Smelter Look-up'!$E:$E,0)))</f>
        <v/>
      </c>
      <c r="D1083" s="278"/>
      <c r="E1083" s="215" t="s">
        <v>15631</v>
      </c>
      <c r="F1083" s="215" t="s">
        <v>15631</v>
      </c>
      <c r="G1083" s="215" t="s">
        <v>15631</v>
      </c>
      <c r="H1083" s="216" t="str">
        <f ca="1">IF(ISERROR($V1083),"",OFFSET('Smelter Look-up'!$G$4,$V1083-4,0))</f>
        <v/>
      </c>
      <c r="I1083" s="217" t="s">
        <v>15631</v>
      </c>
      <c r="J1083" s="217" t="s">
        <v>15631</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
        <v>15631</v>
      </c>
      <c r="F1084" s="215" t="s">
        <v>15631</v>
      </c>
      <c r="G1084" s="215" t="s">
        <v>15631</v>
      </c>
      <c r="H1084" s="216" t="str">
        <f ca="1">IF(ISERROR($V1084),"",OFFSET('Smelter Look-up'!$G$4,$V1084-4,0))</f>
        <v/>
      </c>
      <c r="I1084" s="217" t="s">
        <v>15631</v>
      </c>
      <c r="J1084" s="217" t="s">
        <v>15631</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
        <v>15631</v>
      </c>
      <c r="F1085" s="215" t="s">
        <v>15631</v>
      </c>
      <c r="G1085" s="215" t="s">
        <v>15631</v>
      </c>
      <c r="H1085" s="216" t="str">
        <f ca="1">IF(ISERROR($V1085),"",OFFSET('Smelter Look-up'!$G$4,$V1085-4,0))</f>
        <v/>
      </c>
      <c r="I1085" s="217" t="s">
        <v>15631</v>
      </c>
      <c r="J1085" s="217" t="s">
        <v>15631</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
        <v>15631</v>
      </c>
      <c r="F1086" s="215" t="s">
        <v>15631</v>
      </c>
      <c r="G1086" s="215" t="s">
        <v>15631</v>
      </c>
      <c r="H1086" s="216" t="str">
        <f ca="1">IF(ISERROR($V1086),"",OFFSET('Smelter Look-up'!$G$4,$V1086-4,0))</f>
        <v/>
      </c>
      <c r="I1086" s="217" t="s">
        <v>15631</v>
      </c>
      <c r="J1086" s="217" t="s">
        <v>15631</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
        <v>15631</v>
      </c>
      <c r="F1087" s="215" t="s">
        <v>15631</v>
      </c>
      <c r="G1087" s="215" t="s">
        <v>15631</v>
      </c>
      <c r="H1087" s="216" t="str">
        <f ca="1">IF(ISERROR($V1087),"",OFFSET('Smelter Look-up'!$G$4,$V1087-4,0))</f>
        <v/>
      </c>
      <c r="I1087" s="217" t="s">
        <v>15631</v>
      </c>
      <c r="J1087" s="217" t="s">
        <v>15631</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
        <v>15631</v>
      </c>
      <c r="F1088" s="215" t="s">
        <v>15631</v>
      </c>
      <c r="G1088" s="215" t="s">
        <v>15631</v>
      </c>
      <c r="H1088" s="216" t="str">
        <f ca="1">IF(ISERROR($V1088),"",OFFSET('Smelter Look-up'!$G$4,$V1088-4,0))</f>
        <v/>
      </c>
      <c r="I1088" s="217" t="s">
        <v>15631</v>
      </c>
      <c r="J1088" s="217" t="s">
        <v>15631</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
        <v>15631</v>
      </c>
      <c r="F1089" s="215" t="s">
        <v>15631</v>
      </c>
      <c r="G1089" s="215" t="s">
        <v>15631</v>
      </c>
      <c r="H1089" s="216" t="str">
        <f ca="1">IF(ISERROR($V1089),"",OFFSET('Smelter Look-up'!$G$4,$V1089-4,0))</f>
        <v/>
      </c>
      <c r="I1089" s="217" t="s">
        <v>15631</v>
      </c>
      <c r="J1089" s="217" t="s">
        <v>15631</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
        <v>15631</v>
      </c>
      <c r="F1090" s="215" t="s">
        <v>15631</v>
      </c>
      <c r="G1090" s="215" t="s">
        <v>15631</v>
      </c>
      <c r="H1090" s="216" t="str">
        <f ca="1">IF(ISERROR($V1090),"",OFFSET('Smelter Look-up'!$G$4,$V1090-4,0))</f>
        <v/>
      </c>
      <c r="I1090" s="217" t="s">
        <v>15631</v>
      </c>
      <c r="J1090" s="217" t="s">
        <v>15631</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
        <v>15631</v>
      </c>
      <c r="F1091" s="215" t="s">
        <v>15631</v>
      </c>
      <c r="G1091" s="215" t="s">
        <v>15631</v>
      </c>
      <c r="H1091" s="216" t="str">
        <f ca="1">IF(ISERROR($V1091),"",OFFSET('Smelter Look-up'!$G$4,$V1091-4,0))</f>
        <v/>
      </c>
      <c r="I1091" s="217" t="s">
        <v>15631</v>
      </c>
      <c r="J1091" s="217" t="s">
        <v>15631</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
        <v>15631</v>
      </c>
      <c r="F1092" s="215" t="s">
        <v>15631</v>
      </c>
      <c r="G1092" s="215" t="s">
        <v>15631</v>
      </c>
      <c r="H1092" s="216" t="str">
        <f ca="1">IF(ISERROR($V1092),"",OFFSET('Smelter Look-up'!$G$4,$V1092-4,0))</f>
        <v/>
      </c>
      <c r="I1092" s="217" t="s">
        <v>15631</v>
      </c>
      <c r="J1092" s="217" t="s">
        <v>15631</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
        <v>15631</v>
      </c>
      <c r="F1093" s="215" t="s">
        <v>15631</v>
      </c>
      <c r="G1093" s="215" t="s">
        <v>15631</v>
      </c>
      <c r="H1093" s="216" t="str">
        <f ca="1">IF(ISERROR($V1093),"",OFFSET('Smelter Look-up'!$G$4,$V1093-4,0))</f>
        <v/>
      </c>
      <c r="I1093" s="217" t="s">
        <v>15631</v>
      </c>
      <c r="J1093" s="217" t="s">
        <v>15631</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
        <v>15631</v>
      </c>
      <c r="F1094" s="215" t="s">
        <v>15631</v>
      </c>
      <c r="G1094" s="215" t="s">
        <v>15631</v>
      </c>
      <c r="H1094" s="216" t="str">
        <f ca="1">IF(ISERROR($V1094),"",OFFSET('Smelter Look-up'!$G$4,$V1094-4,0))</f>
        <v/>
      </c>
      <c r="I1094" s="217" t="s">
        <v>15631</v>
      </c>
      <c r="J1094" s="217" t="s">
        <v>15631</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
        <v>15631</v>
      </c>
      <c r="F1095" s="215" t="s">
        <v>15631</v>
      </c>
      <c r="G1095" s="215" t="s">
        <v>15631</v>
      </c>
      <c r="H1095" s="216" t="str">
        <f ca="1">IF(ISERROR($V1095),"",OFFSET('Smelter Look-up'!$G$4,$V1095-4,0))</f>
        <v/>
      </c>
      <c r="I1095" s="217" t="s">
        <v>15631</v>
      </c>
      <c r="J1095" s="217" t="s">
        <v>15631</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
        <v>15631</v>
      </c>
      <c r="F1096" s="215" t="s">
        <v>15631</v>
      </c>
      <c r="G1096" s="215" t="s">
        <v>15631</v>
      </c>
      <c r="H1096" s="216" t="str">
        <f ca="1">IF(ISERROR($V1096),"",OFFSET('Smelter Look-up'!$G$4,$V1096-4,0))</f>
        <v/>
      </c>
      <c r="I1096" s="217" t="s">
        <v>15631</v>
      </c>
      <c r="J1096" s="217" t="s">
        <v>15631</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
        <v>15631</v>
      </c>
      <c r="F1097" s="215" t="s">
        <v>15631</v>
      </c>
      <c r="G1097" s="215" t="s">
        <v>15631</v>
      </c>
      <c r="H1097" s="216" t="str">
        <f ca="1">IF(ISERROR($V1097),"",OFFSET('Smelter Look-up'!$G$4,$V1097-4,0))</f>
        <v/>
      </c>
      <c r="I1097" s="217" t="s">
        <v>15631</v>
      </c>
      <c r="J1097" s="217" t="s">
        <v>15631</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
        <v>15631</v>
      </c>
      <c r="F1098" s="215" t="s">
        <v>15631</v>
      </c>
      <c r="G1098" s="215" t="s">
        <v>15631</v>
      </c>
      <c r="H1098" s="216" t="str">
        <f ca="1">IF(ISERROR($V1098),"",OFFSET('Smelter Look-up'!$G$4,$V1098-4,0))</f>
        <v/>
      </c>
      <c r="I1098" s="217" t="s">
        <v>15631</v>
      </c>
      <c r="J1098" s="217" t="s">
        <v>15631</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
        <v>15631</v>
      </c>
      <c r="F1099" s="215" t="s">
        <v>15631</v>
      </c>
      <c r="G1099" s="215" t="s">
        <v>15631</v>
      </c>
      <c r="H1099" s="216" t="str">
        <f ca="1">IF(ISERROR($V1099),"",OFFSET('Smelter Look-up'!$G$4,$V1099-4,0))</f>
        <v/>
      </c>
      <c r="I1099" s="217" t="s">
        <v>15631</v>
      </c>
      <c r="J1099" s="217" t="s">
        <v>15631</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
        <v>15631</v>
      </c>
      <c r="F1100" s="215" t="s">
        <v>15631</v>
      </c>
      <c r="G1100" s="215" t="s">
        <v>15631</v>
      </c>
      <c r="H1100" s="216" t="str">
        <f ca="1">IF(ISERROR($V1100),"",OFFSET('Smelter Look-up'!$G$4,$V1100-4,0))</f>
        <v/>
      </c>
      <c r="I1100" s="217" t="s">
        <v>15631</v>
      </c>
      <c r="J1100" s="217" t="s">
        <v>15631</v>
      </c>
      <c r="K1100" s="268"/>
      <c r="L1100" s="268"/>
      <c r="M1100" s="268"/>
      <c r="N1100" s="268"/>
      <c r="O1100" s="268"/>
      <c r="P1100" s="218"/>
      <c r="Q1100" s="269"/>
      <c r="R1100" s="215" t="str">
        <f ca="1">IF(ISERROR($V1100),"",OFFSET('Smelter Look-up'!$C$4,$V1100-4,0)&amp;"")</f>
        <v/>
      </c>
      <c r="S1100" s="222" t="str">
        <f t="shared" ref="S1100:S1130" ca="1" si="159">IF(B1100="","",IF(ISERROR(MATCH($E1100,CL,0)),"Unknown",INDIRECT("'C'!$A$"&amp;MATCH($E1100,CL,0)+1)))</f>
        <v/>
      </c>
      <c r="T1100" s="222" t="str">
        <f ca="1">IF(B1100="","",IF(ISERROR(MATCH($J1100,SorP!$B$1:$B$6230,0)),"",INDIRECT("'SorP'!$A$"&amp;MATCH($J1100,SorP!$B$1:$B$6230,0))))</f>
        <v/>
      </c>
      <c r="U1100" s="238"/>
      <c r="V1100" s="270" t="e">
        <f>IF(C1100="",NA(),MATCH($B1100&amp;$C1100,'Smelter Look-up'!$J:$J,0))</f>
        <v>#N/A</v>
      </c>
      <c r="W1100" s="271"/>
      <c r="X1100" s="271">
        <f t="shared" ref="X1100:X1130" si="160">IF(AND(C1100="Smelter not listed",OR(LEN(D1100)=0,LEN(E1100)=0)),1,0)</f>
        <v>0</v>
      </c>
      <c r="Y1100" s="271"/>
      <c r="Z1100" s="271"/>
      <c r="AB1100" s="273" t="str">
        <f t="shared" ref="AB1100:AB1130" si="161">B1100&amp;C1100</f>
        <v/>
      </c>
    </row>
    <row r="1101" spans="1:28" s="272" customFormat="1" ht="20.25">
      <c r="A1101" s="214"/>
      <c r="B1101" s="215" t="str">
        <f>IF(LEN(A1101)=0,"",INDEX('Smelter Look-up'!$A:$A,MATCH($A1101,'Smelter Look-up'!$E:$E,0)))</f>
        <v/>
      </c>
      <c r="C1101" s="219" t="str">
        <f>IF(LEN(A1101)=0,"",INDEX('Smelter Look-up'!$C:$C,MATCH($A1101,'Smelter Look-up'!$E:$E,0)))</f>
        <v/>
      </c>
      <c r="D1101" s="278"/>
      <c r="E1101" s="215" t="s">
        <v>15631</v>
      </c>
      <c r="F1101" s="215" t="s">
        <v>15631</v>
      </c>
      <c r="G1101" s="215" t="s">
        <v>15631</v>
      </c>
      <c r="H1101" s="216" t="str">
        <f ca="1">IF(ISERROR($V1101),"",OFFSET('Smelter Look-up'!$G$4,$V1101-4,0))</f>
        <v/>
      </c>
      <c r="I1101" s="217" t="s">
        <v>15631</v>
      </c>
      <c r="J1101" s="217" t="s">
        <v>15631</v>
      </c>
      <c r="K1101" s="268"/>
      <c r="L1101" s="268"/>
      <c r="M1101" s="268"/>
      <c r="N1101" s="268"/>
      <c r="O1101" s="268"/>
      <c r="P1101" s="218"/>
      <c r="Q1101" s="269"/>
      <c r="R1101" s="215" t="str">
        <f ca="1">IF(ISERROR($V1101),"",OFFSET('Smelter Look-up'!$C$4,$V1101-4,0)&amp;"")</f>
        <v/>
      </c>
      <c r="S1101" s="222" t="str">
        <f t="shared" ca="1" si="159"/>
        <v/>
      </c>
      <c r="T1101" s="222" t="str">
        <f ca="1">IF(B1101="","",IF(ISERROR(MATCH($J1101,SorP!$B$1:$B$6230,0)),"",INDIRECT("'SorP'!$A$"&amp;MATCH($J1101,SorP!$B$1:$B$6230,0))))</f>
        <v/>
      </c>
      <c r="U1101" s="238"/>
      <c r="V1101" s="270" t="e">
        <f>IF(C1101="",NA(),MATCH($B1101&amp;$C1101,'Smelter Look-up'!$J:$J,0))</f>
        <v>#N/A</v>
      </c>
      <c r="W1101" s="271"/>
      <c r="X1101" s="271">
        <f t="shared" si="160"/>
        <v>0</v>
      </c>
      <c r="Y1101" s="271"/>
      <c r="Z1101" s="271"/>
      <c r="AB1101" s="273" t="str">
        <f t="shared" si="161"/>
        <v/>
      </c>
    </row>
    <row r="1102" spans="1:28" s="272" customFormat="1" ht="20.25">
      <c r="A1102" s="214"/>
      <c r="B1102" s="215" t="str">
        <f>IF(LEN(A1102)=0,"",INDEX('Smelter Look-up'!$A:$A,MATCH($A1102,'Smelter Look-up'!$E:$E,0)))</f>
        <v/>
      </c>
      <c r="C1102" s="219" t="str">
        <f>IF(LEN(A1102)=0,"",INDEX('Smelter Look-up'!$C:$C,MATCH($A1102,'Smelter Look-up'!$E:$E,0)))</f>
        <v/>
      </c>
      <c r="D1102" s="278"/>
      <c r="E1102" s="215" t="s">
        <v>15631</v>
      </c>
      <c r="F1102" s="215" t="s">
        <v>15631</v>
      </c>
      <c r="G1102" s="215" t="s">
        <v>15631</v>
      </c>
      <c r="H1102" s="216" t="str">
        <f ca="1">IF(ISERROR($V1102),"",OFFSET('Smelter Look-up'!$G$4,$V1102-4,0))</f>
        <v/>
      </c>
      <c r="I1102" s="217" t="s">
        <v>15631</v>
      </c>
      <c r="J1102" s="217" t="s">
        <v>15631</v>
      </c>
      <c r="K1102" s="268"/>
      <c r="L1102" s="268"/>
      <c r="M1102" s="268"/>
      <c r="N1102" s="268"/>
      <c r="O1102" s="268"/>
      <c r="P1102" s="218"/>
      <c r="Q1102" s="269"/>
      <c r="R1102" s="215" t="str">
        <f ca="1">IF(ISERROR($V1102),"",OFFSET('Smelter Look-up'!$C$4,$V1102-4,0)&amp;"")</f>
        <v/>
      </c>
      <c r="S1102" s="222" t="str">
        <f t="shared" ca="1" si="159"/>
        <v/>
      </c>
      <c r="T1102" s="222" t="str">
        <f ca="1">IF(B1102="","",IF(ISERROR(MATCH($J1102,SorP!$B$1:$B$6230,0)),"",INDIRECT("'SorP'!$A$"&amp;MATCH($J1102,SorP!$B$1:$B$6230,0))))</f>
        <v/>
      </c>
      <c r="U1102" s="238"/>
      <c r="V1102" s="270" t="e">
        <f>IF(C1102="",NA(),MATCH($B1102&amp;$C1102,'Smelter Look-up'!$J:$J,0))</f>
        <v>#N/A</v>
      </c>
      <c r="W1102" s="271"/>
      <c r="X1102" s="271">
        <f t="shared" si="160"/>
        <v>0</v>
      </c>
      <c r="Y1102" s="271"/>
      <c r="Z1102" s="271"/>
      <c r="AB1102" s="273" t="str">
        <f t="shared" si="161"/>
        <v/>
      </c>
    </row>
    <row r="1103" spans="1:28" s="272" customFormat="1" ht="20.25">
      <c r="A1103" s="214"/>
      <c r="B1103" s="215" t="str">
        <f>IF(LEN(A1103)=0,"",INDEX('Smelter Look-up'!$A:$A,MATCH($A1103,'Smelter Look-up'!$E:$E,0)))</f>
        <v/>
      </c>
      <c r="C1103" s="219" t="str">
        <f>IF(LEN(A1103)=0,"",INDEX('Smelter Look-up'!$C:$C,MATCH($A1103,'Smelter Look-up'!$E:$E,0)))</f>
        <v/>
      </c>
      <c r="D1103" s="278"/>
      <c r="E1103" s="215" t="s">
        <v>15631</v>
      </c>
      <c r="F1103" s="215" t="s">
        <v>15631</v>
      </c>
      <c r="G1103" s="215" t="s">
        <v>15631</v>
      </c>
      <c r="H1103" s="216" t="str">
        <f ca="1">IF(ISERROR($V1103),"",OFFSET('Smelter Look-up'!$G$4,$V1103-4,0))</f>
        <v/>
      </c>
      <c r="I1103" s="217" t="s">
        <v>15631</v>
      </c>
      <c r="J1103" s="217" t="s">
        <v>15631</v>
      </c>
      <c r="K1103" s="268"/>
      <c r="L1103" s="268"/>
      <c r="M1103" s="268"/>
      <c r="N1103" s="268"/>
      <c r="O1103" s="268"/>
      <c r="P1103" s="218"/>
      <c r="Q1103" s="269"/>
      <c r="R1103" s="215" t="str">
        <f ca="1">IF(ISERROR($V1103),"",OFFSET('Smelter Look-up'!$C$4,$V1103-4,0)&amp;"")</f>
        <v/>
      </c>
      <c r="S1103" s="222" t="str">
        <f t="shared" ca="1" si="159"/>
        <v/>
      </c>
      <c r="T1103" s="222" t="str">
        <f ca="1">IF(B1103="","",IF(ISERROR(MATCH($J1103,SorP!$B$1:$B$6230,0)),"",INDIRECT("'SorP'!$A$"&amp;MATCH($J1103,SorP!$B$1:$B$6230,0))))</f>
        <v/>
      </c>
      <c r="U1103" s="238"/>
      <c r="V1103" s="270" t="e">
        <f>IF(C1103="",NA(),MATCH($B1103&amp;$C1103,'Smelter Look-up'!$J:$J,0))</f>
        <v>#N/A</v>
      </c>
      <c r="W1103" s="271"/>
      <c r="X1103" s="271">
        <f t="shared" si="160"/>
        <v>0</v>
      </c>
      <c r="Y1103" s="271"/>
      <c r="Z1103" s="271"/>
      <c r="AB1103" s="273" t="str">
        <f t="shared" si="161"/>
        <v/>
      </c>
    </row>
    <row r="1104" spans="1:28" s="272" customFormat="1" ht="20.25">
      <c r="A1104" s="214"/>
      <c r="B1104" s="215" t="str">
        <f>IF(LEN(A1104)=0,"",INDEX('Smelter Look-up'!$A:$A,MATCH($A1104,'Smelter Look-up'!$E:$E,0)))</f>
        <v/>
      </c>
      <c r="C1104" s="219" t="str">
        <f>IF(LEN(A1104)=0,"",INDEX('Smelter Look-up'!$C:$C,MATCH($A1104,'Smelter Look-up'!$E:$E,0)))</f>
        <v/>
      </c>
      <c r="D1104" s="278"/>
      <c r="E1104" s="215" t="s">
        <v>15631</v>
      </c>
      <c r="F1104" s="215" t="s">
        <v>15631</v>
      </c>
      <c r="G1104" s="215" t="s">
        <v>15631</v>
      </c>
      <c r="H1104" s="216" t="str">
        <f ca="1">IF(ISERROR($V1104),"",OFFSET('Smelter Look-up'!$G$4,$V1104-4,0))</f>
        <v/>
      </c>
      <c r="I1104" s="217" t="s">
        <v>15631</v>
      </c>
      <c r="J1104" s="217" t="s">
        <v>15631</v>
      </c>
      <c r="K1104" s="268"/>
      <c r="L1104" s="268"/>
      <c r="M1104" s="268"/>
      <c r="N1104" s="268"/>
      <c r="O1104" s="268"/>
      <c r="P1104" s="218"/>
      <c r="Q1104" s="269"/>
      <c r="R1104" s="215" t="str">
        <f ca="1">IF(ISERROR($V1104),"",OFFSET('Smelter Look-up'!$C$4,$V1104-4,0)&amp;"")</f>
        <v/>
      </c>
      <c r="S1104" s="222" t="str">
        <f t="shared" ca="1" si="159"/>
        <v/>
      </c>
      <c r="T1104" s="222" t="str">
        <f ca="1">IF(B1104="","",IF(ISERROR(MATCH($J1104,SorP!$B$1:$B$6230,0)),"",INDIRECT("'SorP'!$A$"&amp;MATCH($J1104,SorP!$B$1:$B$6230,0))))</f>
        <v/>
      </c>
      <c r="U1104" s="238"/>
      <c r="V1104" s="270" t="e">
        <f>IF(C1104="",NA(),MATCH($B1104&amp;$C1104,'Smelter Look-up'!$J:$J,0))</f>
        <v>#N/A</v>
      </c>
      <c r="W1104" s="271"/>
      <c r="X1104" s="271">
        <f t="shared" si="160"/>
        <v>0</v>
      </c>
      <c r="Y1104" s="271"/>
      <c r="Z1104" s="271"/>
      <c r="AB1104" s="273" t="str">
        <f t="shared" si="161"/>
        <v/>
      </c>
    </row>
    <row r="1105" spans="1:28" s="272" customFormat="1" ht="20.25">
      <c r="A1105" s="214"/>
      <c r="B1105" s="215" t="str">
        <f>IF(LEN(A1105)=0,"",INDEX('Smelter Look-up'!$A:$A,MATCH($A1105,'Smelter Look-up'!$E:$E,0)))</f>
        <v/>
      </c>
      <c r="C1105" s="219" t="str">
        <f>IF(LEN(A1105)=0,"",INDEX('Smelter Look-up'!$C:$C,MATCH($A1105,'Smelter Look-up'!$E:$E,0)))</f>
        <v/>
      </c>
      <c r="D1105" s="278"/>
      <c r="E1105" s="215" t="s">
        <v>15631</v>
      </c>
      <c r="F1105" s="215" t="s">
        <v>15631</v>
      </c>
      <c r="G1105" s="215" t="s">
        <v>15631</v>
      </c>
      <c r="H1105" s="216" t="str">
        <f ca="1">IF(ISERROR($V1105),"",OFFSET('Smelter Look-up'!$G$4,$V1105-4,0))</f>
        <v/>
      </c>
      <c r="I1105" s="217" t="s">
        <v>15631</v>
      </c>
      <c r="J1105" s="217" t="s">
        <v>15631</v>
      </c>
      <c r="K1105" s="268"/>
      <c r="L1105" s="268"/>
      <c r="M1105" s="268"/>
      <c r="N1105" s="268"/>
      <c r="O1105" s="268"/>
      <c r="P1105" s="218"/>
      <c r="Q1105" s="269"/>
      <c r="R1105" s="215" t="str">
        <f ca="1">IF(ISERROR($V1105),"",OFFSET('Smelter Look-up'!$C$4,$V1105-4,0)&amp;"")</f>
        <v/>
      </c>
      <c r="S1105" s="222" t="str">
        <f t="shared" ca="1" si="159"/>
        <v/>
      </c>
      <c r="T1105" s="222" t="str">
        <f ca="1">IF(B1105="","",IF(ISERROR(MATCH($J1105,SorP!$B$1:$B$6230,0)),"",INDIRECT("'SorP'!$A$"&amp;MATCH($J1105,SorP!$B$1:$B$6230,0))))</f>
        <v/>
      </c>
      <c r="U1105" s="238"/>
      <c r="V1105" s="270" t="e">
        <f>IF(C1105="",NA(),MATCH($B1105&amp;$C1105,'Smelter Look-up'!$J:$J,0))</f>
        <v>#N/A</v>
      </c>
      <c r="W1105" s="271"/>
      <c r="X1105" s="271">
        <f t="shared" si="160"/>
        <v>0</v>
      </c>
      <c r="Y1105" s="271"/>
      <c r="Z1105" s="271"/>
      <c r="AB1105" s="273" t="str">
        <f t="shared" si="161"/>
        <v/>
      </c>
    </row>
    <row r="1106" spans="1:28" s="272" customFormat="1" ht="20.25">
      <c r="A1106" s="214"/>
      <c r="B1106" s="215" t="str">
        <f>IF(LEN(A1106)=0,"",INDEX('Smelter Look-up'!$A:$A,MATCH($A1106,'Smelter Look-up'!$E:$E,0)))</f>
        <v/>
      </c>
      <c r="C1106" s="219" t="str">
        <f>IF(LEN(A1106)=0,"",INDEX('Smelter Look-up'!$C:$C,MATCH($A1106,'Smelter Look-up'!$E:$E,0)))</f>
        <v/>
      </c>
      <c r="D1106" s="278"/>
      <c r="E1106" s="215" t="s">
        <v>15631</v>
      </c>
      <c r="F1106" s="215" t="s">
        <v>15631</v>
      </c>
      <c r="G1106" s="215" t="s">
        <v>15631</v>
      </c>
      <c r="H1106" s="216" t="str">
        <f ca="1">IF(ISERROR($V1106),"",OFFSET('Smelter Look-up'!$G$4,$V1106-4,0))</f>
        <v/>
      </c>
      <c r="I1106" s="217" t="s">
        <v>15631</v>
      </c>
      <c r="J1106" s="217" t="s">
        <v>15631</v>
      </c>
      <c r="K1106" s="268"/>
      <c r="L1106" s="268"/>
      <c r="M1106" s="268"/>
      <c r="N1106" s="268"/>
      <c r="O1106" s="268"/>
      <c r="P1106" s="218"/>
      <c r="Q1106" s="269"/>
      <c r="R1106" s="215" t="str">
        <f ca="1">IF(ISERROR($V1106),"",OFFSET('Smelter Look-up'!$C$4,$V1106-4,0)&amp;"")</f>
        <v/>
      </c>
      <c r="S1106" s="222" t="str">
        <f t="shared" ca="1" si="159"/>
        <v/>
      </c>
      <c r="T1106" s="222" t="str">
        <f ca="1">IF(B1106="","",IF(ISERROR(MATCH($J1106,SorP!$B$1:$B$6230,0)),"",INDIRECT("'SorP'!$A$"&amp;MATCH($J1106,SorP!$B$1:$B$6230,0))))</f>
        <v/>
      </c>
      <c r="U1106" s="238"/>
      <c r="V1106" s="270" t="e">
        <f>IF(C1106="",NA(),MATCH($B1106&amp;$C1106,'Smelter Look-up'!$J:$J,0))</f>
        <v>#N/A</v>
      </c>
      <c r="W1106" s="271"/>
      <c r="X1106" s="271">
        <f t="shared" si="160"/>
        <v>0</v>
      </c>
      <c r="Y1106" s="271"/>
      <c r="Z1106" s="271"/>
      <c r="AB1106" s="273" t="str">
        <f t="shared" si="161"/>
        <v/>
      </c>
    </row>
    <row r="1107" spans="1:28" s="272" customFormat="1" ht="20.25">
      <c r="A1107" s="214"/>
      <c r="B1107" s="215" t="str">
        <f>IF(LEN(A1107)=0,"",INDEX('Smelter Look-up'!$A:$A,MATCH($A1107,'Smelter Look-up'!$E:$E,0)))</f>
        <v/>
      </c>
      <c r="C1107" s="219" t="str">
        <f>IF(LEN(A1107)=0,"",INDEX('Smelter Look-up'!$C:$C,MATCH($A1107,'Smelter Look-up'!$E:$E,0)))</f>
        <v/>
      </c>
      <c r="D1107" s="278"/>
      <c r="E1107" s="215" t="s">
        <v>15631</v>
      </c>
      <c r="F1107" s="215" t="s">
        <v>15631</v>
      </c>
      <c r="G1107" s="215" t="s">
        <v>15631</v>
      </c>
      <c r="H1107" s="216" t="str">
        <f ca="1">IF(ISERROR($V1107),"",OFFSET('Smelter Look-up'!$G$4,$V1107-4,0))</f>
        <v/>
      </c>
      <c r="I1107" s="217" t="s">
        <v>15631</v>
      </c>
      <c r="J1107" s="217" t="s">
        <v>15631</v>
      </c>
      <c r="K1107" s="268"/>
      <c r="L1107" s="268"/>
      <c r="M1107" s="268"/>
      <c r="N1107" s="268"/>
      <c r="O1107" s="268"/>
      <c r="P1107" s="218"/>
      <c r="Q1107" s="269"/>
      <c r="R1107" s="215" t="str">
        <f ca="1">IF(ISERROR($V1107),"",OFFSET('Smelter Look-up'!$C$4,$V1107-4,0)&amp;"")</f>
        <v/>
      </c>
      <c r="S1107" s="222" t="str">
        <f t="shared" ca="1" si="159"/>
        <v/>
      </c>
      <c r="T1107" s="222" t="str">
        <f ca="1">IF(B1107="","",IF(ISERROR(MATCH($J1107,SorP!$B$1:$B$6230,0)),"",INDIRECT("'SorP'!$A$"&amp;MATCH($J1107,SorP!$B$1:$B$6230,0))))</f>
        <v/>
      </c>
      <c r="U1107" s="238"/>
      <c r="V1107" s="270" t="e">
        <f>IF(C1107="",NA(),MATCH($B1107&amp;$C1107,'Smelter Look-up'!$J:$J,0))</f>
        <v>#N/A</v>
      </c>
      <c r="W1107" s="271"/>
      <c r="X1107" s="271">
        <f t="shared" si="160"/>
        <v>0</v>
      </c>
      <c r="Y1107" s="271"/>
      <c r="Z1107" s="271"/>
      <c r="AB1107" s="273" t="str">
        <f t="shared" si="161"/>
        <v/>
      </c>
    </row>
    <row r="1108" spans="1:28" s="272" customFormat="1" ht="20.25">
      <c r="A1108" s="214"/>
      <c r="B1108" s="215" t="str">
        <f>IF(LEN(A1108)=0,"",INDEX('Smelter Look-up'!$A:$A,MATCH($A1108,'Smelter Look-up'!$E:$E,0)))</f>
        <v/>
      </c>
      <c r="C1108" s="219" t="str">
        <f>IF(LEN(A1108)=0,"",INDEX('Smelter Look-up'!$C:$C,MATCH($A1108,'Smelter Look-up'!$E:$E,0)))</f>
        <v/>
      </c>
      <c r="D1108" s="278"/>
      <c r="E1108" s="215" t="s">
        <v>15631</v>
      </c>
      <c r="F1108" s="215" t="s">
        <v>15631</v>
      </c>
      <c r="G1108" s="215" t="s">
        <v>15631</v>
      </c>
      <c r="H1108" s="216" t="str">
        <f ca="1">IF(ISERROR($V1108),"",OFFSET('Smelter Look-up'!$G$4,$V1108-4,0))</f>
        <v/>
      </c>
      <c r="I1108" s="217" t="s">
        <v>15631</v>
      </c>
      <c r="J1108" s="217" t="s">
        <v>15631</v>
      </c>
      <c r="K1108" s="268"/>
      <c r="L1108" s="268"/>
      <c r="M1108" s="268"/>
      <c r="N1108" s="268"/>
      <c r="O1108" s="268"/>
      <c r="P1108" s="218"/>
      <c r="Q1108" s="269"/>
      <c r="R1108" s="215" t="str">
        <f ca="1">IF(ISERROR($V1108),"",OFFSET('Smelter Look-up'!$C$4,$V1108-4,0)&amp;"")</f>
        <v/>
      </c>
      <c r="S1108" s="222" t="str">
        <f t="shared" ca="1" si="159"/>
        <v/>
      </c>
      <c r="T1108" s="222" t="str">
        <f ca="1">IF(B1108="","",IF(ISERROR(MATCH($J1108,SorP!$B$1:$B$6230,0)),"",INDIRECT("'SorP'!$A$"&amp;MATCH($J1108,SorP!$B$1:$B$6230,0))))</f>
        <v/>
      </c>
      <c r="U1108" s="238"/>
      <c r="V1108" s="270" t="e">
        <f>IF(C1108="",NA(),MATCH($B1108&amp;$C1108,'Smelter Look-up'!$J:$J,0))</f>
        <v>#N/A</v>
      </c>
      <c r="W1108" s="271"/>
      <c r="X1108" s="271">
        <f t="shared" si="160"/>
        <v>0</v>
      </c>
      <c r="Y1108" s="271"/>
      <c r="Z1108" s="271"/>
      <c r="AB1108" s="273" t="str">
        <f t="shared" si="161"/>
        <v/>
      </c>
    </row>
    <row r="1109" spans="1:28" s="272" customFormat="1" ht="20.25">
      <c r="A1109" s="214"/>
      <c r="B1109" s="215" t="str">
        <f>IF(LEN(A1109)=0,"",INDEX('Smelter Look-up'!$A:$A,MATCH($A1109,'Smelter Look-up'!$E:$E,0)))</f>
        <v/>
      </c>
      <c r="C1109" s="219" t="str">
        <f>IF(LEN(A1109)=0,"",INDEX('Smelter Look-up'!$C:$C,MATCH($A1109,'Smelter Look-up'!$E:$E,0)))</f>
        <v/>
      </c>
      <c r="D1109" s="278"/>
      <c r="E1109" s="215" t="s">
        <v>15631</v>
      </c>
      <c r="F1109" s="215" t="s">
        <v>15631</v>
      </c>
      <c r="G1109" s="215" t="s">
        <v>15631</v>
      </c>
      <c r="H1109" s="216" t="str">
        <f ca="1">IF(ISERROR($V1109),"",OFFSET('Smelter Look-up'!$G$4,$V1109-4,0))</f>
        <v/>
      </c>
      <c r="I1109" s="217" t="s">
        <v>15631</v>
      </c>
      <c r="J1109" s="217" t="s">
        <v>15631</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si="160"/>
        <v>0</v>
      </c>
      <c r="Y1109" s="271"/>
      <c r="Z1109" s="271"/>
      <c r="AB1109" s="273" t="str">
        <f t="shared" si="161"/>
        <v/>
      </c>
    </row>
    <row r="1110" spans="1:28" s="272" customFormat="1" ht="20.25">
      <c r="A1110" s="214"/>
      <c r="B1110" s="215" t="str">
        <f>IF(LEN(A1110)=0,"",INDEX('Smelter Look-up'!$A:$A,MATCH($A1110,'Smelter Look-up'!$E:$E,0)))</f>
        <v/>
      </c>
      <c r="C1110" s="219" t="str">
        <f>IF(LEN(A1110)=0,"",INDEX('Smelter Look-up'!$C:$C,MATCH($A1110,'Smelter Look-up'!$E:$E,0)))</f>
        <v/>
      </c>
      <c r="D1110" s="278"/>
      <c r="E1110" s="215" t="s">
        <v>15631</v>
      </c>
      <c r="F1110" s="215" t="s">
        <v>15631</v>
      </c>
      <c r="G1110" s="215" t="s">
        <v>15631</v>
      </c>
      <c r="H1110" s="216" t="str">
        <f ca="1">IF(ISERROR($V1110),"",OFFSET('Smelter Look-up'!$G$4,$V1110-4,0))</f>
        <v/>
      </c>
      <c r="I1110" s="217" t="s">
        <v>15631</v>
      </c>
      <c r="J1110" s="217" t="s">
        <v>15631</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si="160"/>
        <v>0</v>
      </c>
      <c r="Y1110" s="271"/>
      <c r="Z1110" s="271"/>
      <c r="AB1110" s="273" t="str">
        <f t="shared" si="161"/>
        <v/>
      </c>
    </row>
    <row r="1111" spans="1:28" s="272" customFormat="1" ht="20.25">
      <c r="A1111" s="214"/>
      <c r="B1111" s="215" t="str">
        <f>IF(LEN(A1111)=0,"",INDEX('Smelter Look-up'!$A:$A,MATCH($A1111,'Smelter Look-up'!$E:$E,0)))</f>
        <v/>
      </c>
      <c r="C1111" s="219" t="str">
        <f>IF(LEN(A1111)=0,"",INDEX('Smelter Look-up'!$C:$C,MATCH($A1111,'Smelter Look-up'!$E:$E,0)))</f>
        <v/>
      </c>
      <c r="D1111" s="278"/>
      <c r="E1111" s="215" t="s">
        <v>15631</v>
      </c>
      <c r="F1111" s="215" t="s">
        <v>15631</v>
      </c>
      <c r="G1111" s="215" t="s">
        <v>15631</v>
      </c>
      <c r="H1111" s="216" t="str">
        <f ca="1">IF(ISERROR($V1111),"",OFFSET('Smelter Look-up'!$G$4,$V1111-4,0))</f>
        <v/>
      </c>
      <c r="I1111" s="217" t="s">
        <v>15631</v>
      </c>
      <c r="J1111" s="217" t="s">
        <v>15631</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si="160"/>
        <v>0</v>
      </c>
      <c r="Y1111" s="271"/>
      <c r="Z1111" s="271"/>
      <c r="AB1111" s="273" t="str">
        <f t="shared" si="161"/>
        <v/>
      </c>
    </row>
    <row r="1112" spans="1:28" s="272" customFormat="1" ht="20.25">
      <c r="A1112" s="214"/>
      <c r="B1112" s="215" t="str">
        <f>IF(LEN(A1112)=0,"",INDEX('Smelter Look-up'!$A:$A,MATCH($A1112,'Smelter Look-up'!$E:$E,0)))</f>
        <v/>
      </c>
      <c r="C1112" s="219" t="str">
        <f>IF(LEN(A1112)=0,"",INDEX('Smelter Look-up'!$C:$C,MATCH($A1112,'Smelter Look-up'!$E:$E,0)))</f>
        <v/>
      </c>
      <c r="D1112" s="278"/>
      <c r="E1112" s="215" t="s">
        <v>15631</v>
      </c>
      <c r="F1112" s="215" t="s">
        <v>15631</v>
      </c>
      <c r="G1112" s="215" t="s">
        <v>15631</v>
      </c>
      <c r="H1112" s="216" t="str">
        <f ca="1">IF(ISERROR($V1112),"",OFFSET('Smelter Look-up'!$G$4,$V1112-4,0))</f>
        <v/>
      </c>
      <c r="I1112" s="217" t="s">
        <v>15631</v>
      </c>
      <c r="J1112" s="217" t="s">
        <v>15631</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si="160"/>
        <v>0</v>
      </c>
      <c r="Y1112" s="271"/>
      <c r="Z1112" s="271"/>
      <c r="AB1112" s="273" t="str">
        <f t="shared" si="161"/>
        <v/>
      </c>
    </row>
    <row r="1113" spans="1:28" s="272" customFormat="1" ht="20.25">
      <c r="A1113" s="214"/>
      <c r="B1113" s="215" t="str">
        <f>IF(LEN(A1113)=0,"",INDEX('Smelter Look-up'!$A:$A,MATCH($A1113,'Smelter Look-up'!$E:$E,0)))</f>
        <v/>
      </c>
      <c r="C1113" s="219" t="str">
        <f>IF(LEN(A1113)=0,"",INDEX('Smelter Look-up'!$C:$C,MATCH($A1113,'Smelter Look-up'!$E:$E,0)))</f>
        <v/>
      </c>
      <c r="D1113" s="278"/>
      <c r="E1113" s="215" t="s">
        <v>15631</v>
      </c>
      <c r="F1113" s="215" t="s">
        <v>15631</v>
      </c>
      <c r="G1113" s="215" t="s">
        <v>15631</v>
      </c>
      <c r="H1113" s="216" t="str">
        <f ca="1">IF(ISERROR($V1113),"",OFFSET('Smelter Look-up'!$G$4,$V1113-4,0))</f>
        <v/>
      </c>
      <c r="I1113" s="217" t="s">
        <v>15631</v>
      </c>
      <c r="J1113" s="217" t="s">
        <v>15631</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si="160"/>
        <v>0</v>
      </c>
      <c r="Y1113" s="271"/>
      <c r="Z1113" s="271"/>
      <c r="AB1113" s="273" t="str">
        <f t="shared" si="161"/>
        <v/>
      </c>
    </row>
    <row r="1114" spans="1:28" s="272" customFormat="1" ht="20.25">
      <c r="A1114" s="214"/>
      <c r="B1114" s="215" t="str">
        <f>IF(LEN(A1114)=0,"",INDEX('Smelter Look-up'!$A:$A,MATCH($A1114,'Smelter Look-up'!$E:$E,0)))</f>
        <v/>
      </c>
      <c r="C1114" s="219" t="str">
        <f>IF(LEN(A1114)=0,"",INDEX('Smelter Look-up'!$C:$C,MATCH($A1114,'Smelter Look-up'!$E:$E,0)))</f>
        <v/>
      </c>
      <c r="D1114" s="278"/>
      <c r="E1114" s="215" t="s">
        <v>15631</v>
      </c>
      <c r="F1114" s="215" t="s">
        <v>15631</v>
      </c>
      <c r="G1114" s="215" t="s">
        <v>15631</v>
      </c>
      <c r="H1114" s="216" t="str">
        <f ca="1">IF(ISERROR($V1114),"",OFFSET('Smelter Look-up'!$G$4,$V1114-4,0))</f>
        <v/>
      </c>
      <c r="I1114" s="217" t="s">
        <v>15631</v>
      </c>
      <c r="J1114" s="217" t="s">
        <v>15631</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si="160"/>
        <v>0</v>
      </c>
      <c r="Y1114" s="271"/>
      <c r="Z1114" s="271"/>
      <c r="AB1114" s="273" t="str">
        <f t="shared" si="161"/>
        <v/>
      </c>
    </row>
    <row r="1115" spans="1:28" s="272" customFormat="1" ht="20.25">
      <c r="A1115" s="214"/>
      <c r="B1115" s="215" t="str">
        <f>IF(LEN(A1115)=0,"",INDEX('Smelter Look-up'!$A:$A,MATCH($A1115,'Smelter Look-up'!$E:$E,0)))</f>
        <v/>
      </c>
      <c r="C1115" s="219" t="str">
        <f>IF(LEN(A1115)=0,"",INDEX('Smelter Look-up'!$C:$C,MATCH($A1115,'Smelter Look-up'!$E:$E,0)))</f>
        <v/>
      </c>
      <c r="D1115" s="278"/>
      <c r="E1115" s="215" t="s">
        <v>15631</v>
      </c>
      <c r="F1115" s="215" t="s">
        <v>15631</v>
      </c>
      <c r="G1115" s="215" t="s">
        <v>15631</v>
      </c>
      <c r="H1115" s="216" t="str">
        <f ca="1">IF(ISERROR($V1115),"",OFFSET('Smelter Look-up'!$G$4,$V1115-4,0))</f>
        <v/>
      </c>
      <c r="I1115" s="217" t="s">
        <v>15631</v>
      </c>
      <c r="J1115" s="217" t="s">
        <v>15631</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
        <v>15631</v>
      </c>
      <c r="F1116" s="215" t="s">
        <v>15631</v>
      </c>
      <c r="G1116" s="215" t="s">
        <v>15631</v>
      </c>
      <c r="H1116" s="216" t="str">
        <f ca="1">IF(ISERROR($V1116),"",OFFSET('Smelter Look-up'!$G$4,$V1116-4,0))</f>
        <v/>
      </c>
      <c r="I1116" s="217" t="s">
        <v>15631</v>
      </c>
      <c r="J1116" s="217" t="s">
        <v>15631</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
        <v>15631</v>
      </c>
      <c r="F1117" s="215" t="s">
        <v>15631</v>
      </c>
      <c r="G1117" s="215" t="s">
        <v>15631</v>
      </c>
      <c r="H1117" s="216" t="str">
        <f ca="1">IF(ISERROR($V1117),"",OFFSET('Smelter Look-up'!$G$4,$V1117-4,0))</f>
        <v/>
      </c>
      <c r="I1117" s="217" t="s">
        <v>15631</v>
      </c>
      <c r="J1117" s="217" t="s">
        <v>15631</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
        <v>15631</v>
      </c>
      <c r="F1118" s="215" t="s">
        <v>15631</v>
      </c>
      <c r="G1118" s="215" t="s">
        <v>15631</v>
      </c>
      <c r="H1118" s="216" t="str">
        <f ca="1">IF(ISERROR($V1118),"",OFFSET('Smelter Look-up'!$G$4,$V1118-4,0))</f>
        <v/>
      </c>
      <c r="I1118" s="217" t="s">
        <v>15631</v>
      </c>
      <c r="J1118" s="217" t="s">
        <v>15631</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
        <v>15631</v>
      </c>
      <c r="F1119" s="215" t="s">
        <v>15631</v>
      </c>
      <c r="G1119" s="215" t="s">
        <v>15631</v>
      </c>
      <c r="H1119" s="216" t="str">
        <f ca="1">IF(ISERROR($V1119),"",OFFSET('Smelter Look-up'!$G$4,$V1119-4,0))</f>
        <v/>
      </c>
      <c r="I1119" s="217" t="s">
        <v>15631</v>
      </c>
      <c r="J1119" s="217" t="s">
        <v>15631</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
        <v>15631</v>
      </c>
      <c r="F1120" s="215" t="s">
        <v>15631</v>
      </c>
      <c r="G1120" s="215" t="s">
        <v>15631</v>
      </c>
      <c r="H1120" s="216" t="str">
        <f ca="1">IF(ISERROR($V1120),"",OFFSET('Smelter Look-up'!$G$4,$V1120-4,0))</f>
        <v/>
      </c>
      <c r="I1120" s="217" t="s">
        <v>15631</v>
      </c>
      <c r="J1120" s="217" t="s">
        <v>15631</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
        <v>15631</v>
      </c>
      <c r="F1121" s="215" t="s">
        <v>15631</v>
      </c>
      <c r="G1121" s="215" t="s">
        <v>15631</v>
      </c>
      <c r="H1121" s="216" t="str">
        <f ca="1">IF(ISERROR($V1121),"",OFFSET('Smelter Look-up'!$G$4,$V1121-4,0))</f>
        <v/>
      </c>
      <c r="I1121" s="217" t="s">
        <v>15631</v>
      </c>
      <c r="J1121" s="217" t="s">
        <v>15631</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
        <v>15631</v>
      </c>
      <c r="F1122" s="215" t="s">
        <v>15631</v>
      </c>
      <c r="G1122" s="215" t="s">
        <v>15631</v>
      </c>
      <c r="H1122" s="216" t="str">
        <f ca="1">IF(ISERROR($V1122),"",OFFSET('Smelter Look-up'!$G$4,$V1122-4,0))</f>
        <v/>
      </c>
      <c r="I1122" s="217" t="s">
        <v>15631</v>
      </c>
      <c r="J1122" s="217" t="s">
        <v>15631</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
        <v>15631</v>
      </c>
      <c r="F1123" s="215" t="s">
        <v>15631</v>
      </c>
      <c r="G1123" s="215" t="s">
        <v>15631</v>
      </c>
      <c r="H1123" s="216" t="str">
        <f ca="1">IF(ISERROR($V1123),"",OFFSET('Smelter Look-up'!$G$4,$V1123-4,0))</f>
        <v/>
      </c>
      <c r="I1123" s="217" t="s">
        <v>15631</v>
      </c>
      <c r="J1123" s="217" t="s">
        <v>15631</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
        <v>15631</v>
      </c>
      <c r="F1124" s="215" t="s">
        <v>15631</v>
      </c>
      <c r="G1124" s="215" t="s">
        <v>15631</v>
      </c>
      <c r="H1124" s="216" t="str">
        <f ca="1">IF(ISERROR($V1124),"",OFFSET('Smelter Look-up'!$G$4,$V1124-4,0))</f>
        <v/>
      </c>
      <c r="I1124" s="217" t="s">
        <v>15631</v>
      </c>
      <c r="J1124" s="217" t="s">
        <v>15631</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
        <v>15631</v>
      </c>
      <c r="F1125" s="215" t="s">
        <v>15631</v>
      </c>
      <c r="G1125" s="215" t="s">
        <v>15631</v>
      </c>
      <c r="H1125" s="216" t="str">
        <f ca="1">IF(ISERROR($V1125),"",OFFSET('Smelter Look-up'!$G$4,$V1125-4,0))</f>
        <v/>
      </c>
      <c r="I1125" s="217" t="s">
        <v>15631</v>
      </c>
      <c r="J1125" s="217" t="s">
        <v>15631</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
        <v>15631</v>
      </c>
      <c r="F1126" s="215" t="s">
        <v>15631</v>
      </c>
      <c r="G1126" s="215" t="s">
        <v>15631</v>
      </c>
      <c r="H1126" s="216" t="str">
        <f ca="1">IF(ISERROR($V1126),"",OFFSET('Smelter Look-up'!$G$4,$V1126-4,0))</f>
        <v/>
      </c>
      <c r="I1126" s="217" t="s">
        <v>15631</v>
      </c>
      <c r="J1126" s="217" t="s">
        <v>15631</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
        <v>15631</v>
      </c>
      <c r="F1127" s="215" t="s">
        <v>15631</v>
      </c>
      <c r="G1127" s="215" t="s">
        <v>15631</v>
      </c>
      <c r="H1127" s="216" t="str">
        <f ca="1">IF(ISERROR($V1127),"",OFFSET('Smelter Look-up'!$G$4,$V1127-4,0))</f>
        <v/>
      </c>
      <c r="I1127" s="217" t="s">
        <v>15631</v>
      </c>
      <c r="J1127" s="217" t="s">
        <v>15631</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
        <v>15631</v>
      </c>
      <c r="F1128" s="215" t="s">
        <v>15631</v>
      </c>
      <c r="G1128" s="215" t="s">
        <v>15631</v>
      </c>
      <c r="H1128" s="216" t="str">
        <f ca="1">IF(ISERROR($V1128),"",OFFSET('Smelter Look-up'!$G$4,$V1128-4,0))</f>
        <v/>
      </c>
      <c r="I1128" s="217" t="s">
        <v>15631</v>
      </c>
      <c r="J1128" s="217" t="s">
        <v>15631</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
        <v>15631</v>
      </c>
      <c r="F1129" s="215" t="s">
        <v>15631</v>
      </c>
      <c r="G1129" s="215" t="s">
        <v>15631</v>
      </c>
      <c r="H1129" s="216" t="str">
        <f ca="1">IF(ISERROR($V1129),"",OFFSET('Smelter Look-up'!$G$4,$V1129-4,0))</f>
        <v/>
      </c>
      <c r="I1129" s="217" t="s">
        <v>15631</v>
      </c>
      <c r="J1129" s="217" t="s">
        <v>15631</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
        <v>15631</v>
      </c>
      <c r="F1130" s="215" t="s">
        <v>15631</v>
      </c>
      <c r="G1130" s="215" t="s">
        <v>15631</v>
      </c>
      <c r="H1130" s="216" t="str">
        <f ca="1">IF(ISERROR($V1130),"",OFFSET('Smelter Look-up'!$G$4,$V1130-4,0))</f>
        <v/>
      </c>
      <c r="I1130" s="217" t="s">
        <v>15631</v>
      </c>
      <c r="J1130" s="217" t="s">
        <v>15631</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
        <v>15631</v>
      </c>
      <c r="F1131" s="215" t="s">
        <v>15631</v>
      </c>
      <c r="G1131" s="215" t="s">
        <v>15631</v>
      </c>
      <c r="H1131" s="216" t="str">
        <f ca="1">IF(ISERROR($V1131),"",OFFSET('Smelter Look-up'!$G$4,$V1131-4,0))</f>
        <v/>
      </c>
      <c r="I1131" s="217" t="s">
        <v>15631</v>
      </c>
      <c r="J1131" s="217" t="s">
        <v>15631</v>
      </c>
      <c r="K1131" s="268"/>
      <c r="L1131" s="268"/>
      <c r="M1131" s="268"/>
      <c r="N1131" s="268"/>
      <c r="O1131" s="268"/>
      <c r="P1131" s="218"/>
      <c r="Q1131" s="269"/>
      <c r="R1131" s="215" t="str">
        <f ca="1">IF(ISERROR($V1131),"",OFFSET('Smelter Look-up'!$C$4,$V1131-4,0)&amp;"")</f>
        <v/>
      </c>
      <c r="S1131" s="222" t="str">
        <f t="shared" ref="S1131" ca="1" si="162">IF(B1131="","",IF(ISERROR(MATCH($E1131,CL,0)),"Unknown",INDIRECT("'C'!$A$"&amp;MATCH($E1131,CL,0)+1)))</f>
        <v/>
      </c>
      <c r="T1131" s="222" t="str">
        <f ca="1">IF(B1131="","",IF(ISERROR(MATCH($J1131,SorP!$B$1:$B$6230,0)),"",INDIRECT("'SorP'!$A$"&amp;MATCH($J1131,SorP!$B$1:$B$6230,0))))</f>
        <v/>
      </c>
      <c r="U1131" s="238"/>
      <c r="V1131" s="270" t="e">
        <f>IF(C1131="",NA(),MATCH($B1131&amp;$C1131,'Smelter Look-up'!$J:$J,0))</f>
        <v>#N/A</v>
      </c>
      <c r="W1131" s="271"/>
      <c r="X1131" s="271">
        <f t="shared" ref="X1131" si="163">IF(AND(C1131="Smelter not listed",OR(LEN(D1131)=0,LEN(E1131)=0)),1,0)</f>
        <v>0</v>
      </c>
      <c r="Y1131" s="271"/>
      <c r="Z1131" s="271"/>
      <c r="AB1131" s="273" t="str">
        <f t="shared" ref="AB1131" si="164">B1131&amp;C1131</f>
        <v/>
      </c>
    </row>
    <row r="1132" spans="1:28" s="272" customFormat="1" ht="20.25">
      <c r="A1132" s="214"/>
      <c r="B1132" s="215" t="str">
        <f>IF(LEN(A1132)=0,"",INDEX('Smelter Look-up'!$A:$A,MATCH($A1132,'Smelter Look-up'!$E:$E,0)))</f>
        <v/>
      </c>
      <c r="C1132" s="219" t="str">
        <f>IF(LEN(A1132)=0,"",INDEX('Smelter Look-up'!$C:$C,MATCH($A1132,'Smelter Look-up'!$E:$E,0)))</f>
        <v/>
      </c>
      <c r="D1132" s="278"/>
      <c r="E1132" s="215" t="s">
        <v>15631</v>
      </c>
      <c r="F1132" s="215" t="s">
        <v>15631</v>
      </c>
      <c r="G1132" s="215" t="s">
        <v>15631</v>
      </c>
      <c r="H1132" s="216" t="str">
        <f ca="1">IF(ISERROR($V1132),"",OFFSET('Smelter Look-up'!$G$4,$V1132-4,0))</f>
        <v/>
      </c>
      <c r="I1132" s="217" t="s">
        <v>15631</v>
      </c>
      <c r="J1132" s="217" t="s">
        <v>15631</v>
      </c>
      <c r="K1132" s="268"/>
      <c r="L1132" s="268"/>
      <c r="M1132" s="268"/>
      <c r="N1132" s="268"/>
      <c r="O1132" s="268"/>
      <c r="P1132" s="218"/>
      <c r="Q1132" s="269"/>
      <c r="R1132" s="215" t="str">
        <f ca="1">IF(ISERROR($V1132),"",OFFSET('Smelter Look-up'!$C$4,$V1132-4,0)&amp;"")</f>
        <v/>
      </c>
      <c r="S1132" s="222" t="str">
        <f t="shared" ref="S1132:S1163" ca="1" si="165">IF(B1132="","",IF(ISERROR(MATCH($E1132,CL,0)),"Unknown",INDIRECT("'C'!$A$"&amp;MATCH($E1132,CL,0)+1)))</f>
        <v/>
      </c>
      <c r="T1132" s="222" t="str">
        <f ca="1">IF(B1132="","",IF(ISERROR(MATCH($J1132,SorP!$B$1:$B$6230,0)),"",INDIRECT("'SorP'!$A$"&amp;MATCH($J1132,SorP!$B$1:$B$6230,0))))</f>
        <v/>
      </c>
      <c r="U1132" s="238"/>
      <c r="V1132" s="270" t="e">
        <f>IF(C1132="",NA(),MATCH($B1132&amp;$C1132,'Smelter Look-up'!$J:$J,0))</f>
        <v>#N/A</v>
      </c>
      <c r="W1132" s="271"/>
      <c r="X1132" s="271">
        <f t="shared" ref="X1132:X1163" si="166">IF(AND(C1132="Smelter not listed",OR(LEN(D1132)=0,LEN(E1132)=0)),1,0)</f>
        <v>0</v>
      </c>
      <c r="Y1132" s="271"/>
      <c r="Z1132" s="271"/>
      <c r="AB1132" s="273" t="str">
        <f t="shared" ref="AB1132:AB1163" si="167">B1132&amp;C1132</f>
        <v/>
      </c>
    </row>
    <row r="1133" spans="1:28" s="272" customFormat="1" ht="20.25">
      <c r="A1133" s="214"/>
      <c r="B1133" s="215" t="str">
        <f>IF(LEN(A1133)=0,"",INDEX('Smelter Look-up'!$A:$A,MATCH($A1133,'Smelter Look-up'!$E:$E,0)))</f>
        <v/>
      </c>
      <c r="C1133" s="219" t="str">
        <f>IF(LEN(A1133)=0,"",INDEX('Smelter Look-up'!$C:$C,MATCH($A1133,'Smelter Look-up'!$E:$E,0)))</f>
        <v/>
      </c>
      <c r="D1133" s="278"/>
      <c r="E1133" s="215" t="s">
        <v>15631</v>
      </c>
      <c r="F1133" s="215" t="s">
        <v>15631</v>
      </c>
      <c r="G1133" s="215" t="s">
        <v>15631</v>
      </c>
      <c r="H1133" s="216" t="str">
        <f ca="1">IF(ISERROR($V1133),"",OFFSET('Smelter Look-up'!$G$4,$V1133-4,0))</f>
        <v/>
      </c>
      <c r="I1133" s="217" t="s">
        <v>15631</v>
      </c>
      <c r="J1133" s="217" t="s">
        <v>15631</v>
      </c>
      <c r="K1133" s="268"/>
      <c r="L1133" s="268"/>
      <c r="M1133" s="268"/>
      <c r="N1133" s="268"/>
      <c r="O1133" s="268"/>
      <c r="P1133" s="218"/>
      <c r="Q1133" s="269"/>
      <c r="R1133" s="215" t="str">
        <f ca="1">IF(ISERROR($V1133),"",OFFSET('Smelter Look-up'!$C$4,$V1133-4,0)&amp;"")</f>
        <v/>
      </c>
      <c r="S1133" s="222" t="str">
        <f t="shared" ca="1" si="165"/>
        <v/>
      </c>
      <c r="T1133" s="222" t="str">
        <f ca="1">IF(B1133="","",IF(ISERROR(MATCH($J1133,SorP!$B$1:$B$6230,0)),"",INDIRECT("'SorP'!$A$"&amp;MATCH($J1133,SorP!$B$1:$B$6230,0))))</f>
        <v/>
      </c>
      <c r="U1133" s="238"/>
      <c r="V1133" s="270" t="e">
        <f>IF(C1133="",NA(),MATCH($B1133&amp;$C1133,'Smelter Look-up'!$J:$J,0))</f>
        <v>#N/A</v>
      </c>
      <c r="W1133" s="271"/>
      <c r="X1133" s="271">
        <f t="shared" si="166"/>
        <v>0</v>
      </c>
      <c r="Y1133" s="271"/>
      <c r="Z1133" s="271"/>
      <c r="AB1133" s="273" t="str">
        <f t="shared" si="167"/>
        <v/>
      </c>
    </row>
    <row r="1134" spans="1:28" s="272" customFormat="1" ht="20.25">
      <c r="A1134" s="214"/>
      <c r="B1134" s="215" t="str">
        <f>IF(LEN(A1134)=0,"",INDEX('Smelter Look-up'!$A:$A,MATCH($A1134,'Smelter Look-up'!$E:$E,0)))</f>
        <v/>
      </c>
      <c r="C1134" s="219" t="str">
        <f>IF(LEN(A1134)=0,"",INDEX('Smelter Look-up'!$C:$C,MATCH($A1134,'Smelter Look-up'!$E:$E,0)))</f>
        <v/>
      </c>
      <c r="D1134" s="278"/>
      <c r="E1134" s="215" t="s">
        <v>15631</v>
      </c>
      <c r="F1134" s="215" t="s">
        <v>15631</v>
      </c>
      <c r="G1134" s="215" t="s">
        <v>15631</v>
      </c>
      <c r="H1134" s="216" t="str">
        <f ca="1">IF(ISERROR($V1134),"",OFFSET('Smelter Look-up'!$G$4,$V1134-4,0))</f>
        <v/>
      </c>
      <c r="I1134" s="217" t="s">
        <v>15631</v>
      </c>
      <c r="J1134" s="217" t="s">
        <v>15631</v>
      </c>
      <c r="K1134" s="268"/>
      <c r="L1134" s="268"/>
      <c r="M1134" s="268"/>
      <c r="N1134" s="268"/>
      <c r="O1134" s="268"/>
      <c r="P1134" s="218"/>
      <c r="Q1134" s="269"/>
      <c r="R1134" s="215" t="str">
        <f ca="1">IF(ISERROR($V1134),"",OFFSET('Smelter Look-up'!$C$4,$V1134-4,0)&amp;"")</f>
        <v/>
      </c>
      <c r="S1134" s="222" t="str">
        <f t="shared" ca="1" si="165"/>
        <v/>
      </c>
      <c r="T1134" s="222" t="str">
        <f ca="1">IF(B1134="","",IF(ISERROR(MATCH($J1134,SorP!$B$1:$B$6230,0)),"",INDIRECT("'SorP'!$A$"&amp;MATCH($J1134,SorP!$B$1:$B$6230,0))))</f>
        <v/>
      </c>
      <c r="U1134" s="238"/>
      <c r="V1134" s="270" t="e">
        <f>IF(C1134="",NA(),MATCH($B1134&amp;$C1134,'Smelter Look-up'!$J:$J,0))</f>
        <v>#N/A</v>
      </c>
      <c r="W1134" s="271"/>
      <c r="X1134" s="271">
        <f t="shared" si="166"/>
        <v>0</v>
      </c>
      <c r="Y1134" s="271"/>
      <c r="Z1134" s="271"/>
      <c r="AB1134" s="273" t="str">
        <f t="shared" si="167"/>
        <v/>
      </c>
    </row>
    <row r="1135" spans="1:28" s="272" customFormat="1" ht="20.25">
      <c r="A1135" s="214"/>
      <c r="B1135" s="215" t="str">
        <f>IF(LEN(A1135)=0,"",INDEX('Smelter Look-up'!$A:$A,MATCH($A1135,'Smelter Look-up'!$E:$E,0)))</f>
        <v/>
      </c>
      <c r="C1135" s="219" t="str">
        <f>IF(LEN(A1135)=0,"",INDEX('Smelter Look-up'!$C:$C,MATCH($A1135,'Smelter Look-up'!$E:$E,0)))</f>
        <v/>
      </c>
      <c r="D1135" s="278"/>
      <c r="E1135" s="215" t="s">
        <v>15631</v>
      </c>
      <c r="F1135" s="215" t="s">
        <v>15631</v>
      </c>
      <c r="G1135" s="215" t="s">
        <v>15631</v>
      </c>
      <c r="H1135" s="216" t="str">
        <f ca="1">IF(ISERROR($V1135),"",OFFSET('Smelter Look-up'!$G$4,$V1135-4,0))</f>
        <v/>
      </c>
      <c r="I1135" s="217" t="s">
        <v>15631</v>
      </c>
      <c r="J1135" s="217" t="s">
        <v>15631</v>
      </c>
      <c r="K1135" s="268"/>
      <c r="L1135" s="268"/>
      <c r="M1135" s="268"/>
      <c r="N1135" s="268"/>
      <c r="O1135" s="268"/>
      <c r="P1135" s="218"/>
      <c r="Q1135" s="269"/>
      <c r="R1135" s="215" t="str">
        <f ca="1">IF(ISERROR($V1135),"",OFFSET('Smelter Look-up'!$C$4,$V1135-4,0)&amp;"")</f>
        <v/>
      </c>
      <c r="S1135" s="222" t="str">
        <f t="shared" ca="1" si="165"/>
        <v/>
      </c>
      <c r="T1135" s="222" t="str">
        <f ca="1">IF(B1135="","",IF(ISERROR(MATCH($J1135,SorP!$B$1:$B$6230,0)),"",INDIRECT("'SorP'!$A$"&amp;MATCH($J1135,SorP!$B$1:$B$6230,0))))</f>
        <v/>
      </c>
      <c r="U1135" s="238"/>
      <c r="V1135" s="270" t="e">
        <f>IF(C1135="",NA(),MATCH($B1135&amp;$C1135,'Smelter Look-up'!$J:$J,0))</f>
        <v>#N/A</v>
      </c>
      <c r="W1135" s="271"/>
      <c r="X1135" s="271">
        <f t="shared" si="166"/>
        <v>0</v>
      </c>
      <c r="Y1135" s="271"/>
      <c r="Z1135" s="271"/>
      <c r="AB1135" s="273" t="str">
        <f t="shared" si="167"/>
        <v/>
      </c>
    </row>
    <row r="1136" spans="1:28" s="272" customFormat="1" ht="20.25">
      <c r="A1136" s="214"/>
      <c r="B1136" s="215" t="str">
        <f>IF(LEN(A1136)=0,"",INDEX('Smelter Look-up'!$A:$A,MATCH($A1136,'Smelter Look-up'!$E:$E,0)))</f>
        <v/>
      </c>
      <c r="C1136" s="219" t="str">
        <f>IF(LEN(A1136)=0,"",INDEX('Smelter Look-up'!$C:$C,MATCH($A1136,'Smelter Look-up'!$E:$E,0)))</f>
        <v/>
      </c>
      <c r="D1136" s="278"/>
      <c r="E1136" s="215" t="s">
        <v>15631</v>
      </c>
      <c r="F1136" s="215" t="s">
        <v>15631</v>
      </c>
      <c r="G1136" s="215" t="s">
        <v>15631</v>
      </c>
      <c r="H1136" s="216" t="str">
        <f ca="1">IF(ISERROR($V1136),"",OFFSET('Smelter Look-up'!$G$4,$V1136-4,0))</f>
        <v/>
      </c>
      <c r="I1136" s="217" t="s">
        <v>15631</v>
      </c>
      <c r="J1136" s="217" t="s">
        <v>15631</v>
      </c>
      <c r="K1136" s="268"/>
      <c r="L1136" s="268"/>
      <c r="M1136" s="268"/>
      <c r="N1136" s="268"/>
      <c r="O1136" s="268"/>
      <c r="P1136" s="218"/>
      <c r="Q1136" s="269"/>
      <c r="R1136" s="215" t="str">
        <f ca="1">IF(ISERROR($V1136),"",OFFSET('Smelter Look-up'!$C$4,$V1136-4,0)&amp;"")</f>
        <v/>
      </c>
      <c r="S1136" s="222" t="str">
        <f t="shared" ca="1" si="165"/>
        <v/>
      </c>
      <c r="T1136" s="222" t="str">
        <f ca="1">IF(B1136="","",IF(ISERROR(MATCH($J1136,SorP!$B$1:$B$6230,0)),"",INDIRECT("'SorP'!$A$"&amp;MATCH($J1136,SorP!$B$1:$B$6230,0))))</f>
        <v/>
      </c>
      <c r="U1136" s="238"/>
      <c r="V1136" s="270" t="e">
        <f>IF(C1136="",NA(),MATCH($B1136&amp;$C1136,'Smelter Look-up'!$J:$J,0))</f>
        <v>#N/A</v>
      </c>
      <c r="W1136" s="271"/>
      <c r="X1136" s="271">
        <f t="shared" si="166"/>
        <v>0</v>
      </c>
      <c r="Y1136" s="271"/>
      <c r="Z1136" s="271"/>
      <c r="AB1136" s="273" t="str">
        <f t="shared" si="167"/>
        <v/>
      </c>
    </row>
    <row r="1137" spans="1:28" s="272" customFormat="1" ht="20.25">
      <c r="A1137" s="214"/>
      <c r="B1137" s="215" t="str">
        <f>IF(LEN(A1137)=0,"",INDEX('Smelter Look-up'!$A:$A,MATCH($A1137,'Smelter Look-up'!$E:$E,0)))</f>
        <v/>
      </c>
      <c r="C1137" s="219" t="str">
        <f>IF(LEN(A1137)=0,"",INDEX('Smelter Look-up'!$C:$C,MATCH($A1137,'Smelter Look-up'!$E:$E,0)))</f>
        <v/>
      </c>
      <c r="D1137" s="278"/>
      <c r="E1137" s="215" t="s">
        <v>15631</v>
      </c>
      <c r="F1137" s="215" t="s">
        <v>15631</v>
      </c>
      <c r="G1137" s="215" t="s">
        <v>15631</v>
      </c>
      <c r="H1137" s="216" t="str">
        <f ca="1">IF(ISERROR($V1137),"",OFFSET('Smelter Look-up'!$G$4,$V1137-4,0))</f>
        <v/>
      </c>
      <c r="I1137" s="217" t="s">
        <v>15631</v>
      </c>
      <c r="J1137" s="217" t="s">
        <v>15631</v>
      </c>
      <c r="K1137" s="268"/>
      <c r="L1137" s="268"/>
      <c r="M1137" s="268"/>
      <c r="N1137" s="268"/>
      <c r="O1137" s="268"/>
      <c r="P1137" s="218"/>
      <c r="Q1137" s="269"/>
      <c r="R1137" s="215" t="str">
        <f ca="1">IF(ISERROR($V1137),"",OFFSET('Smelter Look-up'!$C$4,$V1137-4,0)&amp;"")</f>
        <v/>
      </c>
      <c r="S1137" s="222" t="str">
        <f t="shared" ca="1" si="165"/>
        <v/>
      </c>
      <c r="T1137" s="222" t="str">
        <f ca="1">IF(B1137="","",IF(ISERROR(MATCH($J1137,SorP!$B$1:$B$6230,0)),"",INDIRECT("'SorP'!$A$"&amp;MATCH($J1137,SorP!$B$1:$B$6230,0))))</f>
        <v/>
      </c>
      <c r="U1137" s="238"/>
      <c r="V1137" s="270" t="e">
        <f>IF(C1137="",NA(),MATCH($B1137&amp;$C1137,'Smelter Look-up'!$J:$J,0))</f>
        <v>#N/A</v>
      </c>
      <c r="W1137" s="271"/>
      <c r="X1137" s="271">
        <f t="shared" si="166"/>
        <v>0</v>
      </c>
      <c r="Y1137" s="271"/>
      <c r="Z1137" s="271"/>
      <c r="AB1137" s="273" t="str">
        <f t="shared" si="167"/>
        <v/>
      </c>
    </row>
    <row r="1138" spans="1:28" s="272" customFormat="1" ht="20.25">
      <c r="A1138" s="214"/>
      <c r="B1138" s="215" t="str">
        <f>IF(LEN(A1138)=0,"",INDEX('Smelter Look-up'!$A:$A,MATCH($A1138,'Smelter Look-up'!$E:$E,0)))</f>
        <v/>
      </c>
      <c r="C1138" s="219" t="str">
        <f>IF(LEN(A1138)=0,"",INDEX('Smelter Look-up'!$C:$C,MATCH($A1138,'Smelter Look-up'!$E:$E,0)))</f>
        <v/>
      </c>
      <c r="D1138" s="278"/>
      <c r="E1138" s="215" t="s">
        <v>15631</v>
      </c>
      <c r="F1138" s="215" t="s">
        <v>15631</v>
      </c>
      <c r="G1138" s="215" t="s">
        <v>15631</v>
      </c>
      <c r="H1138" s="216" t="str">
        <f ca="1">IF(ISERROR($V1138),"",OFFSET('Smelter Look-up'!$G$4,$V1138-4,0))</f>
        <v/>
      </c>
      <c r="I1138" s="217" t="s">
        <v>15631</v>
      </c>
      <c r="J1138" s="217" t="s">
        <v>15631</v>
      </c>
      <c r="K1138" s="268"/>
      <c r="L1138" s="268"/>
      <c r="M1138" s="268"/>
      <c r="N1138" s="268"/>
      <c r="O1138" s="268"/>
      <c r="P1138" s="218"/>
      <c r="Q1138" s="269"/>
      <c r="R1138" s="215" t="str">
        <f ca="1">IF(ISERROR($V1138),"",OFFSET('Smelter Look-up'!$C$4,$V1138-4,0)&amp;"")</f>
        <v/>
      </c>
      <c r="S1138" s="222" t="str">
        <f t="shared" ca="1" si="165"/>
        <v/>
      </c>
      <c r="T1138" s="222" t="str">
        <f ca="1">IF(B1138="","",IF(ISERROR(MATCH($J1138,SorP!$B$1:$B$6230,0)),"",INDIRECT("'SorP'!$A$"&amp;MATCH($J1138,SorP!$B$1:$B$6230,0))))</f>
        <v/>
      </c>
      <c r="U1138" s="238"/>
      <c r="V1138" s="270" t="e">
        <f>IF(C1138="",NA(),MATCH($B1138&amp;$C1138,'Smelter Look-up'!$J:$J,0))</f>
        <v>#N/A</v>
      </c>
      <c r="W1138" s="271"/>
      <c r="X1138" s="271">
        <f t="shared" si="166"/>
        <v>0</v>
      </c>
      <c r="Y1138" s="271"/>
      <c r="Z1138" s="271"/>
      <c r="AB1138" s="273" t="str">
        <f t="shared" si="167"/>
        <v/>
      </c>
    </row>
    <row r="1139" spans="1:28" s="272" customFormat="1" ht="20.25">
      <c r="A1139" s="214"/>
      <c r="B1139" s="215" t="str">
        <f>IF(LEN(A1139)=0,"",INDEX('Smelter Look-up'!$A:$A,MATCH($A1139,'Smelter Look-up'!$E:$E,0)))</f>
        <v/>
      </c>
      <c r="C1139" s="219" t="str">
        <f>IF(LEN(A1139)=0,"",INDEX('Smelter Look-up'!$C:$C,MATCH($A1139,'Smelter Look-up'!$E:$E,0)))</f>
        <v/>
      </c>
      <c r="D1139" s="278"/>
      <c r="E1139" s="215" t="s">
        <v>15631</v>
      </c>
      <c r="F1139" s="215" t="s">
        <v>15631</v>
      </c>
      <c r="G1139" s="215" t="s">
        <v>15631</v>
      </c>
      <c r="H1139" s="216" t="str">
        <f ca="1">IF(ISERROR($V1139),"",OFFSET('Smelter Look-up'!$G$4,$V1139-4,0))</f>
        <v/>
      </c>
      <c r="I1139" s="217" t="s">
        <v>15631</v>
      </c>
      <c r="J1139" s="217" t="s">
        <v>15631</v>
      </c>
      <c r="K1139" s="268"/>
      <c r="L1139" s="268"/>
      <c r="M1139" s="268"/>
      <c r="N1139" s="268"/>
      <c r="O1139" s="268"/>
      <c r="P1139" s="218"/>
      <c r="Q1139" s="269"/>
      <c r="R1139" s="215" t="str">
        <f ca="1">IF(ISERROR($V1139),"",OFFSET('Smelter Look-up'!$C$4,$V1139-4,0)&amp;"")</f>
        <v/>
      </c>
      <c r="S1139" s="222" t="str">
        <f t="shared" ca="1" si="165"/>
        <v/>
      </c>
      <c r="T1139" s="222" t="str">
        <f ca="1">IF(B1139="","",IF(ISERROR(MATCH($J1139,SorP!$B$1:$B$6230,0)),"",INDIRECT("'SorP'!$A$"&amp;MATCH($J1139,SorP!$B$1:$B$6230,0))))</f>
        <v/>
      </c>
      <c r="U1139" s="238"/>
      <c r="V1139" s="270" t="e">
        <f>IF(C1139="",NA(),MATCH($B1139&amp;$C1139,'Smelter Look-up'!$J:$J,0))</f>
        <v>#N/A</v>
      </c>
      <c r="W1139" s="271"/>
      <c r="X1139" s="271">
        <f t="shared" si="166"/>
        <v>0</v>
      </c>
      <c r="Y1139" s="271"/>
      <c r="Z1139" s="271"/>
      <c r="AB1139" s="273" t="str">
        <f t="shared" si="167"/>
        <v/>
      </c>
    </row>
    <row r="1140" spans="1:28" s="272" customFormat="1" ht="20.25">
      <c r="A1140" s="214"/>
      <c r="B1140" s="215" t="str">
        <f>IF(LEN(A1140)=0,"",INDEX('Smelter Look-up'!$A:$A,MATCH($A1140,'Smelter Look-up'!$E:$E,0)))</f>
        <v/>
      </c>
      <c r="C1140" s="219" t="str">
        <f>IF(LEN(A1140)=0,"",INDEX('Smelter Look-up'!$C:$C,MATCH($A1140,'Smelter Look-up'!$E:$E,0)))</f>
        <v/>
      </c>
      <c r="D1140" s="278"/>
      <c r="E1140" s="215" t="s">
        <v>15631</v>
      </c>
      <c r="F1140" s="215" t="s">
        <v>15631</v>
      </c>
      <c r="G1140" s="215" t="s">
        <v>15631</v>
      </c>
      <c r="H1140" s="216" t="str">
        <f ca="1">IF(ISERROR($V1140),"",OFFSET('Smelter Look-up'!$G$4,$V1140-4,0))</f>
        <v/>
      </c>
      <c r="I1140" s="217" t="s">
        <v>15631</v>
      </c>
      <c r="J1140" s="217" t="s">
        <v>15631</v>
      </c>
      <c r="K1140" s="268"/>
      <c r="L1140" s="268"/>
      <c r="M1140" s="268"/>
      <c r="N1140" s="268"/>
      <c r="O1140" s="268"/>
      <c r="P1140" s="218"/>
      <c r="Q1140" s="269"/>
      <c r="R1140" s="215" t="str">
        <f ca="1">IF(ISERROR($V1140),"",OFFSET('Smelter Look-up'!$C$4,$V1140-4,0)&amp;"")</f>
        <v/>
      </c>
      <c r="S1140" s="222" t="str">
        <f t="shared" ca="1" si="165"/>
        <v/>
      </c>
      <c r="T1140" s="222" t="str">
        <f ca="1">IF(B1140="","",IF(ISERROR(MATCH($J1140,SorP!$B$1:$B$6230,0)),"",INDIRECT("'SorP'!$A$"&amp;MATCH($J1140,SorP!$B$1:$B$6230,0))))</f>
        <v/>
      </c>
      <c r="U1140" s="238"/>
      <c r="V1140" s="270" t="e">
        <f>IF(C1140="",NA(),MATCH($B1140&amp;$C1140,'Smelter Look-up'!$J:$J,0))</f>
        <v>#N/A</v>
      </c>
      <c r="W1140" s="271"/>
      <c r="X1140" s="271">
        <f t="shared" si="166"/>
        <v>0</v>
      </c>
      <c r="Y1140" s="271"/>
      <c r="Z1140" s="271"/>
      <c r="AB1140" s="273" t="str">
        <f t="shared" si="167"/>
        <v/>
      </c>
    </row>
    <row r="1141" spans="1:28" s="272" customFormat="1" ht="20.25">
      <c r="A1141" s="214"/>
      <c r="B1141" s="215" t="str">
        <f>IF(LEN(A1141)=0,"",INDEX('Smelter Look-up'!$A:$A,MATCH($A1141,'Smelter Look-up'!$E:$E,0)))</f>
        <v/>
      </c>
      <c r="C1141" s="219" t="str">
        <f>IF(LEN(A1141)=0,"",INDEX('Smelter Look-up'!$C:$C,MATCH($A1141,'Smelter Look-up'!$E:$E,0)))</f>
        <v/>
      </c>
      <c r="D1141" s="278"/>
      <c r="E1141" s="215" t="s">
        <v>15631</v>
      </c>
      <c r="F1141" s="215" t="s">
        <v>15631</v>
      </c>
      <c r="G1141" s="215" t="s">
        <v>15631</v>
      </c>
      <c r="H1141" s="216" t="str">
        <f ca="1">IF(ISERROR($V1141),"",OFFSET('Smelter Look-up'!$G$4,$V1141-4,0))</f>
        <v/>
      </c>
      <c r="I1141" s="217" t="s">
        <v>15631</v>
      </c>
      <c r="J1141" s="217" t="s">
        <v>15631</v>
      </c>
      <c r="K1141" s="268"/>
      <c r="L1141" s="268"/>
      <c r="M1141" s="268"/>
      <c r="N1141" s="268"/>
      <c r="O1141" s="268"/>
      <c r="P1141" s="218"/>
      <c r="Q1141" s="269"/>
      <c r="R1141" s="215" t="str">
        <f ca="1">IF(ISERROR($V1141),"",OFFSET('Smelter Look-up'!$C$4,$V1141-4,0)&amp;"")</f>
        <v/>
      </c>
      <c r="S1141" s="222" t="str">
        <f t="shared" ca="1" si="165"/>
        <v/>
      </c>
      <c r="T1141" s="222" t="str">
        <f ca="1">IF(B1141="","",IF(ISERROR(MATCH($J1141,SorP!$B$1:$B$6230,0)),"",INDIRECT("'SorP'!$A$"&amp;MATCH($J1141,SorP!$B$1:$B$6230,0))))</f>
        <v/>
      </c>
      <c r="U1141" s="238"/>
      <c r="V1141" s="270" t="e">
        <f>IF(C1141="",NA(),MATCH($B1141&amp;$C1141,'Smelter Look-up'!$J:$J,0))</f>
        <v>#N/A</v>
      </c>
      <c r="W1141" s="271"/>
      <c r="X1141" s="271">
        <f t="shared" si="166"/>
        <v>0</v>
      </c>
      <c r="Y1141" s="271"/>
      <c r="Z1141" s="271"/>
      <c r="AB1141" s="273" t="str">
        <f t="shared" si="167"/>
        <v/>
      </c>
    </row>
    <row r="1142" spans="1:28" s="272" customFormat="1" ht="20.25">
      <c r="A1142" s="214"/>
      <c r="B1142" s="215" t="str">
        <f>IF(LEN(A1142)=0,"",INDEX('Smelter Look-up'!$A:$A,MATCH($A1142,'Smelter Look-up'!$E:$E,0)))</f>
        <v/>
      </c>
      <c r="C1142" s="219" t="str">
        <f>IF(LEN(A1142)=0,"",INDEX('Smelter Look-up'!$C:$C,MATCH($A1142,'Smelter Look-up'!$E:$E,0)))</f>
        <v/>
      </c>
      <c r="D1142" s="278"/>
      <c r="E1142" s="215" t="s">
        <v>15631</v>
      </c>
      <c r="F1142" s="215" t="s">
        <v>15631</v>
      </c>
      <c r="G1142" s="215" t="s">
        <v>15631</v>
      </c>
      <c r="H1142" s="216" t="str">
        <f ca="1">IF(ISERROR($V1142),"",OFFSET('Smelter Look-up'!$G$4,$V1142-4,0))</f>
        <v/>
      </c>
      <c r="I1142" s="217" t="s">
        <v>15631</v>
      </c>
      <c r="J1142" s="217" t="s">
        <v>15631</v>
      </c>
      <c r="K1142" s="268"/>
      <c r="L1142" s="268"/>
      <c r="M1142" s="268"/>
      <c r="N1142" s="268"/>
      <c r="O1142" s="268"/>
      <c r="P1142" s="218"/>
      <c r="Q1142" s="269"/>
      <c r="R1142" s="215" t="str">
        <f ca="1">IF(ISERROR($V1142),"",OFFSET('Smelter Look-up'!$C$4,$V1142-4,0)&amp;"")</f>
        <v/>
      </c>
      <c r="S1142" s="222" t="str">
        <f t="shared" ca="1" si="165"/>
        <v/>
      </c>
      <c r="T1142" s="222" t="str">
        <f ca="1">IF(B1142="","",IF(ISERROR(MATCH($J1142,SorP!$B$1:$B$6230,0)),"",INDIRECT("'SorP'!$A$"&amp;MATCH($J1142,SorP!$B$1:$B$6230,0))))</f>
        <v/>
      </c>
      <c r="U1142" s="238"/>
      <c r="V1142" s="270" t="e">
        <f>IF(C1142="",NA(),MATCH($B1142&amp;$C1142,'Smelter Look-up'!$J:$J,0))</f>
        <v>#N/A</v>
      </c>
      <c r="W1142" s="271"/>
      <c r="X1142" s="271">
        <f t="shared" si="166"/>
        <v>0</v>
      </c>
      <c r="Y1142" s="271"/>
      <c r="Z1142" s="271"/>
      <c r="AB1142" s="273" t="str">
        <f t="shared" si="167"/>
        <v/>
      </c>
    </row>
    <row r="1143" spans="1:28" s="272" customFormat="1" ht="20.25">
      <c r="A1143" s="214"/>
      <c r="B1143" s="215" t="str">
        <f>IF(LEN(A1143)=0,"",INDEX('Smelter Look-up'!$A:$A,MATCH($A1143,'Smelter Look-up'!$E:$E,0)))</f>
        <v/>
      </c>
      <c r="C1143" s="219" t="str">
        <f>IF(LEN(A1143)=0,"",INDEX('Smelter Look-up'!$C:$C,MATCH($A1143,'Smelter Look-up'!$E:$E,0)))</f>
        <v/>
      </c>
      <c r="D1143" s="278"/>
      <c r="E1143" s="215" t="s">
        <v>15631</v>
      </c>
      <c r="F1143" s="215" t="s">
        <v>15631</v>
      </c>
      <c r="G1143" s="215" t="s">
        <v>15631</v>
      </c>
      <c r="H1143" s="216" t="str">
        <f ca="1">IF(ISERROR($V1143),"",OFFSET('Smelter Look-up'!$G$4,$V1143-4,0))</f>
        <v/>
      </c>
      <c r="I1143" s="217" t="s">
        <v>15631</v>
      </c>
      <c r="J1143" s="217" t="s">
        <v>15631</v>
      </c>
      <c r="K1143" s="268"/>
      <c r="L1143" s="268"/>
      <c r="M1143" s="268"/>
      <c r="N1143" s="268"/>
      <c r="O1143" s="268"/>
      <c r="P1143" s="218"/>
      <c r="Q1143" s="269"/>
      <c r="R1143" s="215" t="str">
        <f ca="1">IF(ISERROR($V1143),"",OFFSET('Smelter Look-up'!$C$4,$V1143-4,0)&amp;"")</f>
        <v/>
      </c>
      <c r="S1143" s="222" t="str">
        <f t="shared" ca="1" si="165"/>
        <v/>
      </c>
      <c r="T1143" s="222" t="str">
        <f ca="1">IF(B1143="","",IF(ISERROR(MATCH($J1143,SorP!$B$1:$B$6230,0)),"",INDIRECT("'SorP'!$A$"&amp;MATCH($J1143,SorP!$B$1:$B$6230,0))))</f>
        <v/>
      </c>
      <c r="U1143" s="238"/>
      <c r="V1143" s="270" t="e">
        <f>IF(C1143="",NA(),MATCH($B1143&amp;$C1143,'Smelter Look-up'!$J:$J,0))</f>
        <v>#N/A</v>
      </c>
      <c r="W1143" s="271"/>
      <c r="X1143" s="271">
        <f t="shared" si="166"/>
        <v>0</v>
      </c>
      <c r="Y1143" s="271"/>
      <c r="Z1143" s="271"/>
      <c r="AB1143" s="273" t="str">
        <f t="shared" si="167"/>
        <v/>
      </c>
    </row>
    <row r="1144" spans="1:28" s="272" customFormat="1" ht="20.25">
      <c r="A1144" s="214"/>
      <c r="B1144" s="215" t="str">
        <f>IF(LEN(A1144)=0,"",INDEX('Smelter Look-up'!$A:$A,MATCH($A1144,'Smelter Look-up'!$E:$E,0)))</f>
        <v/>
      </c>
      <c r="C1144" s="219" t="str">
        <f>IF(LEN(A1144)=0,"",INDEX('Smelter Look-up'!$C:$C,MATCH($A1144,'Smelter Look-up'!$E:$E,0)))</f>
        <v/>
      </c>
      <c r="D1144" s="278"/>
      <c r="E1144" s="215" t="s">
        <v>15631</v>
      </c>
      <c r="F1144" s="215" t="s">
        <v>15631</v>
      </c>
      <c r="G1144" s="215" t="s">
        <v>15631</v>
      </c>
      <c r="H1144" s="216" t="str">
        <f ca="1">IF(ISERROR($V1144),"",OFFSET('Smelter Look-up'!$G$4,$V1144-4,0))</f>
        <v/>
      </c>
      <c r="I1144" s="217" t="s">
        <v>15631</v>
      </c>
      <c r="J1144" s="217" t="s">
        <v>15631</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si="166"/>
        <v>0</v>
      </c>
      <c r="Y1144" s="271"/>
      <c r="Z1144" s="271"/>
      <c r="AB1144" s="273" t="str">
        <f t="shared" si="167"/>
        <v/>
      </c>
    </row>
    <row r="1145" spans="1:28" s="272" customFormat="1" ht="20.25">
      <c r="A1145" s="214"/>
      <c r="B1145" s="215" t="str">
        <f>IF(LEN(A1145)=0,"",INDEX('Smelter Look-up'!$A:$A,MATCH($A1145,'Smelter Look-up'!$E:$E,0)))</f>
        <v/>
      </c>
      <c r="C1145" s="219" t="str">
        <f>IF(LEN(A1145)=0,"",INDEX('Smelter Look-up'!$C:$C,MATCH($A1145,'Smelter Look-up'!$E:$E,0)))</f>
        <v/>
      </c>
      <c r="D1145" s="278"/>
      <c r="E1145" s="215" t="s">
        <v>15631</v>
      </c>
      <c r="F1145" s="215" t="s">
        <v>15631</v>
      </c>
      <c r="G1145" s="215" t="s">
        <v>15631</v>
      </c>
      <c r="H1145" s="216" t="str">
        <f ca="1">IF(ISERROR($V1145),"",OFFSET('Smelter Look-up'!$G$4,$V1145-4,0))</f>
        <v/>
      </c>
      <c r="I1145" s="217" t="s">
        <v>15631</v>
      </c>
      <c r="J1145" s="217" t="s">
        <v>15631</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si="166"/>
        <v>0</v>
      </c>
      <c r="Y1145" s="271"/>
      <c r="Z1145" s="271"/>
      <c r="AB1145" s="273" t="str">
        <f t="shared" si="167"/>
        <v/>
      </c>
    </row>
    <row r="1146" spans="1:28" s="272" customFormat="1" ht="20.25">
      <c r="A1146" s="214"/>
      <c r="B1146" s="215" t="str">
        <f>IF(LEN(A1146)=0,"",INDEX('Smelter Look-up'!$A:$A,MATCH($A1146,'Smelter Look-up'!$E:$E,0)))</f>
        <v/>
      </c>
      <c r="C1146" s="219" t="str">
        <f>IF(LEN(A1146)=0,"",INDEX('Smelter Look-up'!$C:$C,MATCH($A1146,'Smelter Look-up'!$E:$E,0)))</f>
        <v/>
      </c>
      <c r="D1146" s="278"/>
      <c r="E1146" s="215" t="s">
        <v>15631</v>
      </c>
      <c r="F1146" s="215" t="s">
        <v>15631</v>
      </c>
      <c r="G1146" s="215" t="s">
        <v>15631</v>
      </c>
      <c r="H1146" s="216" t="str">
        <f ca="1">IF(ISERROR($V1146),"",OFFSET('Smelter Look-up'!$G$4,$V1146-4,0))</f>
        <v/>
      </c>
      <c r="I1146" s="217" t="s">
        <v>15631</v>
      </c>
      <c r="J1146" s="217" t="s">
        <v>15631</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si="166"/>
        <v>0</v>
      </c>
      <c r="Y1146" s="271"/>
      <c r="Z1146" s="271"/>
      <c r="AB1146" s="273" t="str">
        <f t="shared" si="167"/>
        <v/>
      </c>
    </row>
    <row r="1147" spans="1:28" s="272" customFormat="1" ht="20.25">
      <c r="A1147" s="214"/>
      <c r="B1147" s="215" t="str">
        <f>IF(LEN(A1147)=0,"",INDEX('Smelter Look-up'!$A:$A,MATCH($A1147,'Smelter Look-up'!$E:$E,0)))</f>
        <v/>
      </c>
      <c r="C1147" s="219" t="str">
        <f>IF(LEN(A1147)=0,"",INDEX('Smelter Look-up'!$C:$C,MATCH($A1147,'Smelter Look-up'!$E:$E,0)))</f>
        <v/>
      </c>
      <c r="D1147" s="278"/>
      <c r="E1147" s="215" t="s">
        <v>15631</v>
      </c>
      <c r="F1147" s="215" t="s">
        <v>15631</v>
      </c>
      <c r="G1147" s="215" t="s">
        <v>15631</v>
      </c>
      <c r="H1147" s="216" t="str">
        <f ca="1">IF(ISERROR($V1147),"",OFFSET('Smelter Look-up'!$G$4,$V1147-4,0))</f>
        <v/>
      </c>
      <c r="I1147" s="217" t="s">
        <v>15631</v>
      </c>
      <c r="J1147" s="217" t="s">
        <v>15631</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
        <v>15631</v>
      </c>
      <c r="F1148" s="215" t="s">
        <v>15631</v>
      </c>
      <c r="G1148" s="215" t="s">
        <v>15631</v>
      </c>
      <c r="H1148" s="216" t="str">
        <f ca="1">IF(ISERROR($V1148),"",OFFSET('Smelter Look-up'!$G$4,$V1148-4,0))</f>
        <v/>
      </c>
      <c r="I1148" s="217" t="s">
        <v>15631</v>
      </c>
      <c r="J1148" s="217" t="s">
        <v>15631</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
        <v>15631</v>
      </c>
      <c r="F1149" s="215" t="s">
        <v>15631</v>
      </c>
      <c r="G1149" s="215" t="s">
        <v>15631</v>
      </c>
      <c r="H1149" s="216" t="str">
        <f ca="1">IF(ISERROR($V1149),"",OFFSET('Smelter Look-up'!$G$4,$V1149-4,0))</f>
        <v/>
      </c>
      <c r="I1149" s="217" t="s">
        <v>15631</v>
      </c>
      <c r="J1149" s="217" t="s">
        <v>15631</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
        <v>15631</v>
      </c>
      <c r="F1150" s="215" t="s">
        <v>15631</v>
      </c>
      <c r="G1150" s="215" t="s">
        <v>15631</v>
      </c>
      <c r="H1150" s="216" t="str">
        <f ca="1">IF(ISERROR($V1150),"",OFFSET('Smelter Look-up'!$G$4,$V1150-4,0))</f>
        <v/>
      </c>
      <c r="I1150" s="217" t="s">
        <v>15631</v>
      </c>
      <c r="J1150" s="217" t="s">
        <v>15631</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
        <v>15631</v>
      </c>
      <c r="F1151" s="215" t="s">
        <v>15631</v>
      </c>
      <c r="G1151" s="215" t="s">
        <v>15631</v>
      </c>
      <c r="H1151" s="216" t="str">
        <f ca="1">IF(ISERROR($V1151),"",OFFSET('Smelter Look-up'!$G$4,$V1151-4,0))</f>
        <v/>
      </c>
      <c r="I1151" s="217" t="s">
        <v>15631</v>
      </c>
      <c r="J1151" s="217" t="s">
        <v>15631</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
        <v>15631</v>
      </c>
      <c r="F1152" s="215" t="s">
        <v>15631</v>
      </c>
      <c r="G1152" s="215" t="s">
        <v>15631</v>
      </c>
      <c r="H1152" s="216" t="str">
        <f ca="1">IF(ISERROR($V1152),"",OFFSET('Smelter Look-up'!$G$4,$V1152-4,0))</f>
        <v/>
      </c>
      <c r="I1152" s="217" t="s">
        <v>15631</v>
      </c>
      <c r="J1152" s="217" t="s">
        <v>15631</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
        <v>15631</v>
      </c>
      <c r="F1153" s="215" t="s">
        <v>15631</v>
      </c>
      <c r="G1153" s="215" t="s">
        <v>15631</v>
      </c>
      <c r="H1153" s="216" t="str">
        <f ca="1">IF(ISERROR($V1153),"",OFFSET('Smelter Look-up'!$G$4,$V1153-4,0))</f>
        <v/>
      </c>
      <c r="I1153" s="217" t="s">
        <v>15631</v>
      </c>
      <c r="J1153" s="217" t="s">
        <v>15631</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
        <v>15631</v>
      </c>
      <c r="F1154" s="215" t="s">
        <v>15631</v>
      </c>
      <c r="G1154" s="215" t="s">
        <v>15631</v>
      </c>
      <c r="H1154" s="216" t="str">
        <f ca="1">IF(ISERROR($V1154),"",OFFSET('Smelter Look-up'!$G$4,$V1154-4,0))</f>
        <v/>
      </c>
      <c r="I1154" s="217" t="s">
        <v>15631</v>
      </c>
      <c r="J1154" s="217" t="s">
        <v>15631</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
        <v>15631</v>
      </c>
      <c r="F1155" s="215" t="s">
        <v>15631</v>
      </c>
      <c r="G1155" s="215" t="s">
        <v>15631</v>
      </c>
      <c r="H1155" s="216" t="str">
        <f ca="1">IF(ISERROR($V1155),"",OFFSET('Smelter Look-up'!$G$4,$V1155-4,0))</f>
        <v/>
      </c>
      <c r="I1155" s="217" t="s">
        <v>15631</v>
      </c>
      <c r="J1155" s="217" t="s">
        <v>15631</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
        <v>15631</v>
      </c>
      <c r="F1156" s="215" t="s">
        <v>15631</v>
      </c>
      <c r="G1156" s="215" t="s">
        <v>15631</v>
      </c>
      <c r="H1156" s="216" t="str">
        <f ca="1">IF(ISERROR($V1156),"",OFFSET('Smelter Look-up'!$G$4,$V1156-4,0))</f>
        <v/>
      </c>
      <c r="I1156" s="217" t="s">
        <v>15631</v>
      </c>
      <c r="J1156" s="217" t="s">
        <v>15631</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
        <v>15631</v>
      </c>
      <c r="F1157" s="215" t="s">
        <v>15631</v>
      </c>
      <c r="G1157" s="215" t="s">
        <v>15631</v>
      </c>
      <c r="H1157" s="216" t="str">
        <f ca="1">IF(ISERROR($V1157),"",OFFSET('Smelter Look-up'!$G$4,$V1157-4,0))</f>
        <v/>
      </c>
      <c r="I1157" s="217" t="s">
        <v>15631</v>
      </c>
      <c r="J1157" s="217" t="s">
        <v>15631</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
        <v>15631</v>
      </c>
      <c r="F1158" s="215" t="s">
        <v>15631</v>
      </c>
      <c r="G1158" s="215" t="s">
        <v>15631</v>
      </c>
      <c r="H1158" s="216" t="str">
        <f ca="1">IF(ISERROR($V1158),"",OFFSET('Smelter Look-up'!$G$4,$V1158-4,0))</f>
        <v/>
      </c>
      <c r="I1158" s="217" t="s">
        <v>15631</v>
      </c>
      <c r="J1158" s="217" t="s">
        <v>15631</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
        <v>15631</v>
      </c>
      <c r="F1159" s="215" t="s">
        <v>15631</v>
      </c>
      <c r="G1159" s="215" t="s">
        <v>15631</v>
      </c>
      <c r="H1159" s="216" t="str">
        <f ca="1">IF(ISERROR($V1159),"",OFFSET('Smelter Look-up'!$G$4,$V1159-4,0))</f>
        <v/>
      </c>
      <c r="I1159" s="217" t="s">
        <v>15631</v>
      </c>
      <c r="J1159" s="217" t="s">
        <v>15631</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
        <v>15631</v>
      </c>
      <c r="F1160" s="215" t="s">
        <v>15631</v>
      </c>
      <c r="G1160" s="215" t="s">
        <v>15631</v>
      </c>
      <c r="H1160" s="216" t="str">
        <f ca="1">IF(ISERROR($V1160),"",OFFSET('Smelter Look-up'!$G$4,$V1160-4,0))</f>
        <v/>
      </c>
      <c r="I1160" s="217" t="s">
        <v>15631</v>
      </c>
      <c r="J1160" s="217" t="s">
        <v>15631</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
        <v>15631</v>
      </c>
      <c r="F1161" s="215" t="s">
        <v>15631</v>
      </c>
      <c r="G1161" s="215" t="s">
        <v>15631</v>
      </c>
      <c r="H1161" s="216" t="str">
        <f ca="1">IF(ISERROR($V1161),"",OFFSET('Smelter Look-up'!$G$4,$V1161-4,0))</f>
        <v/>
      </c>
      <c r="I1161" s="217" t="s">
        <v>15631</v>
      </c>
      <c r="J1161" s="217" t="s">
        <v>15631</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
        <v>15631</v>
      </c>
      <c r="F1162" s="215" t="s">
        <v>15631</v>
      </c>
      <c r="G1162" s="215" t="s">
        <v>15631</v>
      </c>
      <c r="H1162" s="216" t="str">
        <f ca="1">IF(ISERROR($V1162),"",OFFSET('Smelter Look-up'!$G$4,$V1162-4,0))</f>
        <v/>
      </c>
      <c r="I1162" s="217" t="s">
        <v>15631</v>
      </c>
      <c r="J1162" s="217" t="s">
        <v>15631</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
        <v>15631</v>
      </c>
      <c r="F1163" s="215" t="s">
        <v>15631</v>
      </c>
      <c r="G1163" s="215" t="s">
        <v>15631</v>
      </c>
      <c r="H1163" s="216" t="str">
        <f ca="1">IF(ISERROR($V1163),"",OFFSET('Smelter Look-up'!$G$4,$V1163-4,0))</f>
        <v/>
      </c>
      <c r="I1163" s="217" t="s">
        <v>15631</v>
      </c>
      <c r="J1163" s="217" t="s">
        <v>15631</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
        <v>15631</v>
      </c>
      <c r="F1164" s="215" t="s">
        <v>15631</v>
      </c>
      <c r="G1164" s="215" t="s">
        <v>15631</v>
      </c>
      <c r="H1164" s="216" t="str">
        <f ca="1">IF(ISERROR($V1164),"",OFFSET('Smelter Look-up'!$G$4,$V1164-4,0))</f>
        <v/>
      </c>
      <c r="I1164" s="217" t="s">
        <v>15631</v>
      </c>
      <c r="J1164" s="217" t="s">
        <v>15631</v>
      </c>
      <c r="K1164" s="268"/>
      <c r="L1164" s="268"/>
      <c r="M1164" s="268"/>
      <c r="N1164" s="268"/>
      <c r="O1164" s="268"/>
      <c r="P1164" s="218"/>
      <c r="Q1164" s="269"/>
      <c r="R1164" s="215" t="str">
        <f ca="1">IF(ISERROR($V1164),"",OFFSET('Smelter Look-up'!$C$4,$V1164-4,0)&amp;"")</f>
        <v/>
      </c>
      <c r="S1164" s="222" t="str">
        <f t="shared" ref="S1164:S1194" ca="1" si="168">IF(B1164="","",IF(ISERROR(MATCH($E1164,CL,0)),"Unknown",INDIRECT("'C'!$A$"&amp;MATCH($E1164,CL,0)+1)))</f>
        <v/>
      </c>
      <c r="T1164" s="222" t="str">
        <f ca="1">IF(B1164="","",IF(ISERROR(MATCH($J1164,SorP!$B$1:$B$6230,0)),"",INDIRECT("'SorP'!$A$"&amp;MATCH($J1164,SorP!$B$1:$B$6230,0))))</f>
        <v/>
      </c>
      <c r="U1164" s="238"/>
      <c r="V1164" s="270" t="e">
        <f>IF(C1164="",NA(),MATCH($B1164&amp;$C1164,'Smelter Look-up'!$J:$J,0))</f>
        <v>#N/A</v>
      </c>
      <c r="W1164" s="271"/>
      <c r="X1164" s="271">
        <f t="shared" ref="X1164:X1194" si="169">IF(AND(C1164="Smelter not listed",OR(LEN(D1164)=0,LEN(E1164)=0)),1,0)</f>
        <v>0</v>
      </c>
      <c r="Y1164" s="271"/>
      <c r="Z1164" s="271"/>
      <c r="AB1164" s="273" t="str">
        <f t="shared" ref="AB1164:AB1194" si="170">B1164&amp;C1164</f>
        <v/>
      </c>
    </row>
    <row r="1165" spans="1:28" s="272" customFormat="1" ht="20.25">
      <c r="A1165" s="214"/>
      <c r="B1165" s="215" t="str">
        <f>IF(LEN(A1165)=0,"",INDEX('Smelter Look-up'!$A:$A,MATCH($A1165,'Smelter Look-up'!$E:$E,0)))</f>
        <v/>
      </c>
      <c r="C1165" s="219" t="str">
        <f>IF(LEN(A1165)=0,"",INDEX('Smelter Look-up'!$C:$C,MATCH($A1165,'Smelter Look-up'!$E:$E,0)))</f>
        <v/>
      </c>
      <c r="D1165" s="278"/>
      <c r="E1165" s="215" t="s">
        <v>15631</v>
      </c>
      <c r="F1165" s="215" t="s">
        <v>15631</v>
      </c>
      <c r="G1165" s="215" t="s">
        <v>15631</v>
      </c>
      <c r="H1165" s="216" t="str">
        <f ca="1">IF(ISERROR($V1165),"",OFFSET('Smelter Look-up'!$G$4,$V1165-4,0))</f>
        <v/>
      </c>
      <c r="I1165" s="217" t="s">
        <v>15631</v>
      </c>
      <c r="J1165" s="217" t="s">
        <v>15631</v>
      </c>
      <c r="K1165" s="268"/>
      <c r="L1165" s="268"/>
      <c r="M1165" s="268"/>
      <c r="N1165" s="268"/>
      <c r="O1165" s="268"/>
      <c r="P1165" s="218"/>
      <c r="Q1165" s="269"/>
      <c r="R1165" s="215" t="str">
        <f ca="1">IF(ISERROR($V1165),"",OFFSET('Smelter Look-up'!$C$4,$V1165-4,0)&amp;"")</f>
        <v/>
      </c>
      <c r="S1165" s="222" t="str">
        <f t="shared" ca="1" si="168"/>
        <v/>
      </c>
      <c r="T1165" s="222" t="str">
        <f ca="1">IF(B1165="","",IF(ISERROR(MATCH($J1165,SorP!$B$1:$B$6230,0)),"",INDIRECT("'SorP'!$A$"&amp;MATCH($J1165,SorP!$B$1:$B$6230,0))))</f>
        <v/>
      </c>
      <c r="U1165" s="238"/>
      <c r="V1165" s="270" t="e">
        <f>IF(C1165="",NA(),MATCH($B1165&amp;$C1165,'Smelter Look-up'!$J:$J,0))</f>
        <v>#N/A</v>
      </c>
      <c r="W1165" s="271"/>
      <c r="X1165" s="271">
        <f t="shared" si="169"/>
        <v>0</v>
      </c>
      <c r="Y1165" s="271"/>
      <c r="Z1165" s="271"/>
      <c r="AB1165" s="273" t="str">
        <f t="shared" si="170"/>
        <v/>
      </c>
    </row>
    <row r="1166" spans="1:28" s="272" customFormat="1" ht="20.25">
      <c r="A1166" s="214"/>
      <c r="B1166" s="215" t="str">
        <f>IF(LEN(A1166)=0,"",INDEX('Smelter Look-up'!$A:$A,MATCH($A1166,'Smelter Look-up'!$E:$E,0)))</f>
        <v/>
      </c>
      <c r="C1166" s="219" t="str">
        <f>IF(LEN(A1166)=0,"",INDEX('Smelter Look-up'!$C:$C,MATCH($A1166,'Smelter Look-up'!$E:$E,0)))</f>
        <v/>
      </c>
      <c r="D1166" s="278"/>
      <c r="E1166" s="215" t="s">
        <v>15631</v>
      </c>
      <c r="F1166" s="215" t="s">
        <v>15631</v>
      </c>
      <c r="G1166" s="215" t="s">
        <v>15631</v>
      </c>
      <c r="H1166" s="216" t="str">
        <f ca="1">IF(ISERROR($V1166),"",OFFSET('Smelter Look-up'!$G$4,$V1166-4,0))</f>
        <v/>
      </c>
      <c r="I1166" s="217" t="s">
        <v>15631</v>
      </c>
      <c r="J1166" s="217" t="s">
        <v>15631</v>
      </c>
      <c r="K1166" s="268"/>
      <c r="L1166" s="268"/>
      <c r="M1166" s="268"/>
      <c r="N1166" s="268"/>
      <c r="O1166" s="268"/>
      <c r="P1166" s="218"/>
      <c r="Q1166" s="269"/>
      <c r="R1166" s="215" t="str">
        <f ca="1">IF(ISERROR($V1166),"",OFFSET('Smelter Look-up'!$C$4,$V1166-4,0)&amp;"")</f>
        <v/>
      </c>
      <c r="S1166" s="222" t="str">
        <f t="shared" ca="1" si="168"/>
        <v/>
      </c>
      <c r="T1166" s="222" t="str">
        <f ca="1">IF(B1166="","",IF(ISERROR(MATCH($J1166,SorP!$B$1:$B$6230,0)),"",INDIRECT("'SorP'!$A$"&amp;MATCH($J1166,SorP!$B$1:$B$6230,0))))</f>
        <v/>
      </c>
      <c r="U1166" s="238"/>
      <c r="V1166" s="270" t="e">
        <f>IF(C1166="",NA(),MATCH($B1166&amp;$C1166,'Smelter Look-up'!$J:$J,0))</f>
        <v>#N/A</v>
      </c>
      <c r="W1166" s="271"/>
      <c r="X1166" s="271">
        <f t="shared" si="169"/>
        <v>0</v>
      </c>
      <c r="Y1166" s="271"/>
      <c r="Z1166" s="271"/>
      <c r="AB1166" s="273" t="str">
        <f t="shared" si="170"/>
        <v/>
      </c>
    </row>
    <row r="1167" spans="1:28" s="272" customFormat="1" ht="20.25">
      <c r="A1167" s="214"/>
      <c r="B1167" s="215" t="str">
        <f>IF(LEN(A1167)=0,"",INDEX('Smelter Look-up'!$A:$A,MATCH($A1167,'Smelter Look-up'!$E:$E,0)))</f>
        <v/>
      </c>
      <c r="C1167" s="219" t="str">
        <f>IF(LEN(A1167)=0,"",INDEX('Smelter Look-up'!$C:$C,MATCH($A1167,'Smelter Look-up'!$E:$E,0)))</f>
        <v/>
      </c>
      <c r="D1167" s="278"/>
      <c r="E1167" s="215" t="s">
        <v>15631</v>
      </c>
      <c r="F1167" s="215" t="s">
        <v>15631</v>
      </c>
      <c r="G1167" s="215" t="s">
        <v>15631</v>
      </c>
      <c r="H1167" s="216" t="str">
        <f ca="1">IF(ISERROR($V1167),"",OFFSET('Smelter Look-up'!$G$4,$V1167-4,0))</f>
        <v/>
      </c>
      <c r="I1167" s="217" t="s">
        <v>15631</v>
      </c>
      <c r="J1167" s="217" t="s">
        <v>15631</v>
      </c>
      <c r="K1167" s="268"/>
      <c r="L1167" s="268"/>
      <c r="M1167" s="268"/>
      <c r="N1167" s="268"/>
      <c r="O1167" s="268"/>
      <c r="P1167" s="218"/>
      <c r="Q1167" s="269"/>
      <c r="R1167" s="215" t="str">
        <f ca="1">IF(ISERROR($V1167),"",OFFSET('Smelter Look-up'!$C$4,$V1167-4,0)&amp;"")</f>
        <v/>
      </c>
      <c r="S1167" s="222" t="str">
        <f t="shared" ca="1" si="168"/>
        <v/>
      </c>
      <c r="T1167" s="222" t="str">
        <f ca="1">IF(B1167="","",IF(ISERROR(MATCH($J1167,SorP!$B$1:$B$6230,0)),"",INDIRECT("'SorP'!$A$"&amp;MATCH($J1167,SorP!$B$1:$B$6230,0))))</f>
        <v/>
      </c>
      <c r="U1167" s="238"/>
      <c r="V1167" s="270" t="e">
        <f>IF(C1167="",NA(),MATCH($B1167&amp;$C1167,'Smelter Look-up'!$J:$J,0))</f>
        <v>#N/A</v>
      </c>
      <c r="W1167" s="271"/>
      <c r="X1167" s="271">
        <f t="shared" si="169"/>
        <v>0</v>
      </c>
      <c r="Y1167" s="271"/>
      <c r="Z1167" s="271"/>
      <c r="AB1167" s="273" t="str">
        <f t="shared" si="170"/>
        <v/>
      </c>
    </row>
    <row r="1168" spans="1:28" s="272" customFormat="1" ht="20.25">
      <c r="A1168" s="214"/>
      <c r="B1168" s="215" t="str">
        <f>IF(LEN(A1168)=0,"",INDEX('Smelter Look-up'!$A:$A,MATCH($A1168,'Smelter Look-up'!$E:$E,0)))</f>
        <v/>
      </c>
      <c r="C1168" s="219" t="str">
        <f>IF(LEN(A1168)=0,"",INDEX('Smelter Look-up'!$C:$C,MATCH($A1168,'Smelter Look-up'!$E:$E,0)))</f>
        <v/>
      </c>
      <c r="D1168" s="278"/>
      <c r="E1168" s="215" t="s">
        <v>15631</v>
      </c>
      <c r="F1168" s="215" t="s">
        <v>15631</v>
      </c>
      <c r="G1168" s="215" t="s">
        <v>15631</v>
      </c>
      <c r="H1168" s="216" t="str">
        <f ca="1">IF(ISERROR($V1168),"",OFFSET('Smelter Look-up'!$G$4,$V1168-4,0))</f>
        <v/>
      </c>
      <c r="I1168" s="217" t="s">
        <v>15631</v>
      </c>
      <c r="J1168" s="217" t="s">
        <v>15631</v>
      </c>
      <c r="K1168" s="268"/>
      <c r="L1168" s="268"/>
      <c r="M1168" s="268"/>
      <c r="N1168" s="268"/>
      <c r="O1168" s="268"/>
      <c r="P1168" s="218"/>
      <c r="Q1168" s="269"/>
      <c r="R1168" s="215" t="str">
        <f ca="1">IF(ISERROR($V1168),"",OFFSET('Smelter Look-up'!$C$4,$V1168-4,0)&amp;"")</f>
        <v/>
      </c>
      <c r="S1168" s="222" t="str">
        <f t="shared" ca="1" si="168"/>
        <v/>
      </c>
      <c r="T1168" s="222" t="str">
        <f ca="1">IF(B1168="","",IF(ISERROR(MATCH($J1168,SorP!$B$1:$B$6230,0)),"",INDIRECT("'SorP'!$A$"&amp;MATCH($J1168,SorP!$B$1:$B$6230,0))))</f>
        <v/>
      </c>
      <c r="U1168" s="238"/>
      <c r="V1168" s="270" t="e">
        <f>IF(C1168="",NA(),MATCH($B1168&amp;$C1168,'Smelter Look-up'!$J:$J,0))</f>
        <v>#N/A</v>
      </c>
      <c r="W1168" s="271"/>
      <c r="X1168" s="271">
        <f t="shared" si="169"/>
        <v>0</v>
      </c>
      <c r="Y1168" s="271"/>
      <c r="Z1168" s="271"/>
      <c r="AB1168" s="273" t="str">
        <f t="shared" si="170"/>
        <v/>
      </c>
    </row>
    <row r="1169" spans="1:28" s="272" customFormat="1" ht="20.25">
      <c r="A1169" s="214"/>
      <c r="B1169" s="215" t="str">
        <f>IF(LEN(A1169)=0,"",INDEX('Smelter Look-up'!$A:$A,MATCH($A1169,'Smelter Look-up'!$E:$E,0)))</f>
        <v/>
      </c>
      <c r="C1169" s="219" t="str">
        <f>IF(LEN(A1169)=0,"",INDEX('Smelter Look-up'!$C:$C,MATCH($A1169,'Smelter Look-up'!$E:$E,0)))</f>
        <v/>
      </c>
      <c r="D1169" s="278"/>
      <c r="E1169" s="215" t="s">
        <v>15631</v>
      </c>
      <c r="F1169" s="215" t="s">
        <v>15631</v>
      </c>
      <c r="G1169" s="215" t="s">
        <v>15631</v>
      </c>
      <c r="H1169" s="216" t="str">
        <f ca="1">IF(ISERROR($V1169),"",OFFSET('Smelter Look-up'!$G$4,$V1169-4,0))</f>
        <v/>
      </c>
      <c r="I1169" s="217" t="s">
        <v>15631</v>
      </c>
      <c r="J1169" s="217" t="s">
        <v>15631</v>
      </c>
      <c r="K1169" s="268"/>
      <c r="L1169" s="268"/>
      <c r="M1169" s="268"/>
      <c r="N1169" s="268"/>
      <c r="O1169" s="268"/>
      <c r="P1169" s="218"/>
      <c r="Q1169" s="269"/>
      <c r="R1169" s="215" t="str">
        <f ca="1">IF(ISERROR($V1169),"",OFFSET('Smelter Look-up'!$C$4,$V1169-4,0)&amp;"")</f>
        <v/>
      </c>
      <c r="S1169" s="222" t="str">
        <f t="shared" ca="1" si="168"/>
        <v/>
      </c>
      <c r="T1169" s="222" t="str">
        <f ca="1">IF(B1169="","",IF(ISERROR(MATCH($J1169,SorP!$B$1:$B$6230,0)),"",INDIRECT("'SorP'!$A$"&amp;MATCH($J1169,SorP!$B$1:$B$6230,0))))</f>
        <v/>
      </c>
      <c r="U1169" s="238"/>
      <c r="V1169" s="270" t="e">
        <f>IF(C1169="",NA(),MATCH($B1169&amp;$C1169,'Smelter Look-up'!$J:$J,0))</f>
        <v>#N/A</v>
      </c>
      <c r="W1169" s="271"/>
      <c r="X1169" s="271">
        <f t="shared" si="169"/>
        <v>0</v>
      </c>
      <c r="Y1169" s="271"/>
      <c r="Z1169" s="271"/>
      <c r="AB1169" s="273" t="str">
        <f t="shared" si="170"/>
        <v/>
      </c>
    </row>
    <row r="1170" spans="1:28" s="272" customFormat="1" ht="20.25">
      <c r="A1170" s="214"/>
      <c r="B1170" s="215" t="str">
        <f>IF(LEN(A1170)=0,"",INDEX('Smelter Look-up'!$A:$A,MATCH($A1170,'Smelter Look-up'!$E:$E,0)))</f>
        <v/>
      </c>
      <c r="C1170" s="219" t="str">
        <f>IF(LEN(A1170)=0,"",INDEX('Smelter Look-up'!$C:$C,MATCH($A1170,'Smelter Look-up'!$E:$E,0)))</f>
        <v/>
      </c>
      <c r="D1170" s="278"/>
      <c r="E1170" s="215" t="s">
        <v>15631</v>
      </c>
      <c r="F1170" s="215" t="s">
        <v>15631</v>
      </c>
      <c r="G1170" s="215" t="s">
        <v>15631</v>
      </c>
      <c r="H1170" s="216" t="str">
        <f ca="1">IF(ISERROR($V1170),"",OFFSET('Smelter Look-up'!$G$4,$V1170-4,0))</f>
        <v/>
      </c>
      <c r="I1170" s="217" t="s">
        <v>15631</v>
      </c>
      <c r="J1170" s="217" t="s">
        <v>15631</v>
      </c>
      <c r="K1170" s="268"/>
      <c r="L1170" s="268"/>
      <c r="M1170" s="268"/>
      <c r="N1170" s="268"/>
      <c r="O1170" s="268"/>
      <c r="P1170" s="218"/>
      <c r="Q1170" s="269"/>
      <c r="R1170" s="215" t="str">
        <f ca="1">IF(ISERROR($V1170),"",OFFSET('Smelter Look-up'!$C$4,$V1170-4,0)&amp;"")</f>
        <v/>
      </c>
      <c r="S1170" s="222" t="str">
        <f t="shared" ca="1" si="168"/>
        <v/>
      </c>
      <c r="T1170" s="222" t="str">
        <f ca="1">IF(B1170="","",IF(ISERROR(MATCH($J1170,SorP!$B$1:$B$6230,0)),"",INDIRECT("'SorP'!$A$"&amp;MATCH($J1170,SorP!$B$1:$B$6230,0))))</f>
        <v/>
      </c>
      <c r="U1170" s="238"/>
      <c r="V1170" s="270" t="e">
        <f>IF(C1170="",NA(),MATCH($B1170&amp;$C1170,'Smelter Look-up'!$J:$J,0))</f>
        <v>#N/A</v>
      </c>
      <c r="W1170" s="271"/>
      <c r="X1170" s="271">
        <f t="shared" si="169"/>
        <v>0</v>
      </c>
      <c r="Y1170" s="271"/>
      <c r="Z1170" s="271"/>
      <c r="AB1170" s="273" t="str">
        <f t="shared" si="170"/>
        <v/>
      </c>
    </row>
    <row r="1171" spans="1:28" s="272" customFormat="1" ht="20.25">
      <c r="A1171" s="214"/>
      <c r="B1171" s="215" t="str">
        <f>IF(LEN(A1171)=0,"",INDEX('Smelter Look-up'!$A:$A,MATCH($A1171,'Smelter Look-up'!$E:$E,0)))</f>
        <v/>
      </c>
      <c r="C1171" s="219" t="str">
        <f>IF(LEN(A1171)=0,"",INDEX('Smelter Look-up'!$C:$C,MATCH($A1171,'Smelter Look-up'!$E:$E,0)))</f>
        <v/>
      </c>
      <c r="D1171" s="278"/>
      <c r="E1171" s="215" t="s">
        <v>15631</v>
      </c>
      <c r="F1171" s="215" t="s">
        <v>15631</v>
      </c>
      <c r="G1171" s="215" t="s">
        <v>15631</v>
      </c>
      <c r="H1171" s="216" t="str">
        <f ca="1">IF(ISERROR($V1171),"",OFFSET('Smelter Look-up'!$G$4,$V1171-4,0))</f>
        <v/>
      </c>
      <c r="I1171" s="217" t="s">
        <v>15631</v>
      </c>
      <c r="J1171" s="217" t="s">
        <v>15631</v>
      </c>
      <c r="K1171" s="268"/>
      <c r="L1171" s="268"/>
      <c r="M1171" s="268"/>
      <c r="N1171" s="268"/>
      <c r="O1171" s="268"/>
      <c r="P1171" s="218"/>
      <c r="Q1171" s="269"/>
      <c r="R1171" s="215" t="str">
        <f ca="1">IF(ISERROR($V1171),"",OFFSET('Smelter Look-up'!$C$4,$V1171-4,0)&amp;"")</f>
        <v/>
      </c>
      <c r="S1171" s="222" t="str">
        <f t="shared" ca="1" si="168"/>
        <v/>
      </c>
      <c r="T1171" s="222" t="str">
        <f ca="1">IF(B1171="","",IF(ISERROR(MATCH($J1171,SorP!$B$1:$B$6230,0)),"",INDIRECT("'SorP'!$A$"&amp;MATCH($J1171,SorP!$B$1:$B$6230,0))))</f>
        <v/>
      </c>
      <c r="U1171" s="238"/>
      <c r="V1171" s="270" t="e">
        <f>IF(C1171="",NA(),MATCH($B1171&amp;$C1171,'Smelter Look-up'!$J:$J,0))</f>
        <v>#N/A</v>
      </c>
      <c r="W1171" s="271"/>
      <c r="X1171" s="271">
        <f t="shared" si="169"/>
        <v>0</v>
      </c>
      <c r="Y1171" s="271"/>
      <c r="Z1171" s="271"/>
      <c r="AB1171" s="273" t="str">
        <f t="shared" si="170"/>
        <v/>
      </c>
    </row>
    <row r="1172" spans="1:28" s="272" customFormat="1" ht="20.25">
      <c r="A1172" s="214"/>
      <c r="B1172" s="215" t="str">
        <f>IF(LEN(A1172)=0,"",INDEX('Smelter Look-up'!$A:$A,MATCH($A1172,'Smelter Look-up'!$E:$E,0)))</f>
        <v/>
      </c>
      <c r="C1172" s="219" t="str">
        <f>IF(LEN(A1172)=0,"",INDEX('Smelter Look-up'!$C:$C,MATCH($A1172,'Smelter Look-up'!$E:$E,0)))</f>
        <v/>
      </c>
      <c r="D1172" s="278"/>
      <c r="E1172" s="215" t="s">
        <v>15631</v>
      </c>
      <c r="F1172" s="215" t="s">
        <v>15631</v>
      </c>
      <c r="G1172" s="215" t="s">
        <v>15631</v>
      </c>
      <c r="H1172" s="216" t="str">
        <f ca="1">IF(ISERROR($V1172),"",OFFSET('Smelter Look-up'!$G$4,$V1172-4,0))</f>
        <v/>
      </c>
      <c r="I1172" s="217" t="s">
        <v>15631</v>
      </c>
      <c r="J1172" s="217" t="s">
        <v>15631</v>
      </c>
      <c r="K1172" s="268"/>
      <c r="L1172" s="268"/>
      <c r="M1172" s="268"/>
      <c r="N1172" s="268"/>
      <c r="O1172" s="268"/>
      <c r="P1172" s="218"/>
      <c r="Q1172" s="269"/>
      <c r="R1172" s="215" t="str">
        <f ca="1">IF(ISERROR($V1172),"",OFFSET('Smelter Look-up'!$C$4,$V1172-4,0)&amp;"")</f>
        <v/>
      </c>
      <c r="S1172" s="222" t="str">
        <f t="shared" ca="1" si="168"/>
        <v/>
      </c>
      <c r="T1172" s="222" t="str">
        <f ca="1">IF(B1172="","",IF(ISERROR(MATCH($J1172,SorP!$B$1:$B$6230,0)),"",INDIRECT("'SorP'!$A$"&amp;MATCH($J1172,SorP!$B$1:$B$6230,0))))</f>
        <v/>
      </c>
      <c r="U1172" s="238"/>
      <c r="V1172" s="270" t="e">
        <f>IF(C1172="",NA(),MATCH($B1172&amp;$C1172,'Smelter Look-up'!$J:$J,0))</f>
        <v>#N/A</v>
      </c>
      <c r="W1172" s="271"/>
      <c r="X1172" s="271">
        <f t="shared" si="169"/>
        <v>0</v>
      </c>
      <c r="Y1172" s="271"/>
      <c r="Z1172" s="271"/>
      <c r="AB1172" s="273" t="str">
        <f t="shared" si="170"/>
        <v/>
      </c>
    </row>
    <row r="1173" spans="1:28" s="272" customFormat="1" ht="20.25">
      <c r="A1173" s="214"/>
      <c r="B1173" s="215" t="str">
        <f>IF(LEN(A1173)=0,"",INDEX('Smelter Look-up'!$A:$A,MATCH($A1173,'Smelter Look-up'!$E:$E,0)))</f>
        <v/>
      </c>
      <c r="C1173" s="219" t="str">
        <f>IF(LEN(A1173)=0,"",INDEX('Smelter Look-up'!$C:$C,MATCH($A1173,'Smelter Look-up'!$E:$E,0)))</f>
        <v/>
      </c>
      <c r="D1173" s="278"/>
      <c r="E1173" s="215" t="s">
        <v>15631</v>
      </c>
      <c r="F1173" s="215" t="s">
        <v>15631</v>
      </c>
      <c r="G1173" s="215" t="s">
        <v>15631</v>
      </c>
      <c r="H1173" s="216" t="str">
        <f ca="1">IF(ISERROR($V1173),"",OFFSET('Smelter Look-up'!$G$4,$V1173-4,0))</f>
        <v/>
      </c>
      <c r="I1173" s="217" t="s">
        <v>15631</v>
      </c>
      <c r="J1173" s="217" t="s">
        <v>15631</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si="169"/>
        <v>0</v>
      </c>
      <c r="Y1173" s="271"/>
      <c r="Z1173" s="271"/>
      <c r="AB1173" s="273" t="str">
        <f t="shared" si="170"/>
        <v/>
      </c>
    </row>
    <row r="1174" spans="1:28" s="272" customFormat="1" ht="20.25">
      <c r="A1174" s="214"/>
      <c r="B1174" s="215" t="str">
        <f>IF(LEN(A1174)=0,"",INDEX('Smelter Look-up'!$A:$A,MATCH($A1174,'Smelter Look-up'!$E:$E,0)))</f>
        <v/>
      </c>
      <c r="C1174" s="219" t="str">
        <f>IF(LEN(A1174)=0,"",INDEX('Smelter Look-up'!$C:$C,MATCH($A1174,'Smelter Look-up'!$E:$E,0)))</f>
        <v/>
      </c>
      <c r="D1174" s="278"/>
      <c r="E1174" s="215" t="s">
        <v>15631</v>
      </c>
      <c r="F1174" s="215" t="s">
        <v>15631</v>
      </c>
      <c r="G1174" s="215" t="s">
        <v>15631</v>
      </c>
      <c r="H1174" s="216" t="str">
        <f ca="1">IF(ISERROR($V1174),"",OFFSET('Smelter Look-up'!$G$4,$V1174-4,0))</f>
        <v/>
      </c>
      <c r="I1174" s="217" t="s">
        <v>15631</v>
      </c>
      <c r="J1174" s="217" t="s">
        <v>15631</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si="169"/>
        <v>0</v>
      </c>
      <c r="Y1174" s="271"/>
      <c r="Z1174" s="271"/>
      <c r="AB1174" s="273" t="str">
        <f t="shared" si="170"/>
        <v/>
      </c>
    </row>
    <row r="1175" spans="1:28" s="272" customFormat="1" ht="20.25">
      <c r="A1175" s="214"/>
      <c r="B1175" s="215" t="str">
        <f>IF(LEN(A1175)=0,"",INDEX('Smelter Look-up'!$A:$A,MATCH($A1175,'Smelter Look-up'!$E:$E,0)))</f>
        <v/>
      </c>
      <c r="C1175" s="219" t="str">
        <f>IF(LEN(A1175)=0,"",INDEX('Smelter Look-up'!$C:$C,MATCH($A1175,'Smelter Look-up'!$E:$E,0)))</f>
        <v/>
      </c>
      <c r="D1175" s="278"/>
      <c r="E1175" s="215" t="s">
        <v>15631</v>
      </c>
      <c r="F1175" s="215" t="s">
        <v>15631</v>
      </c>
      <c r="G1175" s="215" t="s">
        <v>15631</v>
      </c>
      <c r="H1175" s="216" t="str">
        <f ca="1">IF(ISERROR($V1175),"",OFFSET('Smelter Look-up'!$G$4,$V1175-4,0))</f>
        <v/>
      </c>
      <c r="I1175" s="217" t="s">
        <v>15631</v>
      </c>
      <c r="J1175" s="217" t="s">
        <v>15631</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si="169"/>
        <v>0</v>
      </c>
      <c r="Y1175" s="271"/>
      <c r="Z1175" s="271"/>
      <c r="AB1175" s="273" t="str">
        <f t="shared" si="170"/>
        <v/>
      </c>
    </row>
    <row r="1176" spans="1:28" s="272" customFormat="1" ht="20.25">
      <c r="A1176" s="214"/>
      <c r="B1176" s="215" t="str">
        <f>IF(LEN(A1176)=0,"",INDEX('Smelter Look-up'!$A:$A,MATCH($A1176,'Smelter Look-up'!$E:$E,0)))</f>
        <v/>
      </c>
      <c r="C1176" s="219" t="str">
        <f>IF(LEN(A1176)=0,"",INDEX('Smelter Look-up'!$C:$C,MATCH($A1176,'Smelter Look-up'!$E:$E,0)))</f>
        <v/>
      </c>
      <c r="D1176" s="278"/>
      <c r="E1176" s="215" t="s">
        <v>15631</v>
      </c>
      <c r="F1176" s="215" t="s">
        <v>15631</v>
      </c>
      <c r="G1176" s="215" t="s">
        <v>15631</v>
      </c>
      <c r="H1176" s="216" t="str">
        <f ca="1">IF(ISERROR($V1176),"",OFFSET('Smelter Look-up'!$G$4,$V1176-4,0))</f>
        <v/>
      </c>
      <c r="I1176" s="217" t="s">
        <v>15631</v>
      </c>
      <c r="J1176" s="217" t="s">
        <v>15631</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si="169"/>
        <v>0</v>
      </c>
      <c r="Y1176" s="271"/>
      <c r="Z1176" s="271"/>
      <c r="AB1176" s="273" t="str">
        <f t="shared" si="170"/>
        <v/>
      </c>
    </row>
    <row r="1177" spans="1:28" s="272" customFormat="1" ht="20.25">
      <c r="A1177" s="214"/>
      <c r="B1177" s="215" t="str">
        <f>IF(LEN(A1177)=0,"",INDEX('Smelter Look-up'!$A:$A,MATCH($A1177,'Smelter Look-up'!$E:$E,0)))</f>
        <v/>
      </c>
      <c r="C1177" s="219" t="str">
        <f>IF(LEN(A1177)=0,"",INDEX('Smelter Look-up'!$C:$C,MATCH($A1177,'Smelter Look-up'!$E:$E,0)))</f>
        <v/>
      </c>
      <c r="D1177" s="278"/>
      <c r="E1177" s="215" t="s">
        <v>15631</v>
      </c>
      <c r="F1177" s="215" t="s">
        <v>15631</v>
      </c>
      <c r="G1177" s="215" t="s">
        <v>15631</v>
      </c>
      <c r="H1177" s="216" t="str">
        <f ca="1">IF(ISERROR($V1177),"",OFFSET('Smelter Look-up'!$G$4,$V1177-4,0))</f>
        <v/>
      </c>
      <c r="I1177" s="217" t="s">
        <v>15631</v>
      </c>
      <c r="J1177" s="217" t="s">
        <v>15631</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si="169"/>
        <v>0</v>
      </c>
      <c r="Y1177" s="271"/>
      <c r="Z1177" s="271"/>
      <c r="AB1177" s="273" t="str">
        <f t="shared" si="170"/>
        <v/>
      </c>
    </row>
    <row r="1178" spans="1:28" s="272" customFormat="1" ht="20.25">
      <c r="A1178" s="214"/>
      <c r="B1178" s="215" t="str">
        <f>IF(LEN(A1178)=0,"",INDEX('Smelter Look-up'!$A:$A,MATCH($A1178,'Smelter Look-up'!$E:$E,0)))</f>
        <v/>
      </c>
      <c r="C1178" s="219" t="str">
        <f>IF(LEN(A1178)=0,"",INDEX('Smelter Look-up'!$C:$C,MATCH($A1178,'Smelter Look-up'!$E:$E,0)))</f>
        <v/>
      </c>
      <c r="D1178" s="278"/>
      <c r="E1178" s="215" t="s">
        <v>15631</v>
      </c>
      <c r="F1178" s="215" t="s">
        <v>15631</v>
      </c>
      <c r="G1178" s="215" t="s">
        <v>15631</v>
      </c>
      <c r="H1178" s="216" t="str">
        <f ca="1">IF(ISERROR($V1178),"",OFFSET('Smelter Look-up'!$G$4,$V1178-4,0))</f>
        <v/>
      </c>
      <c r="I1178" s="217" t="s">
        <v>15631</v>
      </c>
      <c r="J1178" s="217" t="s">
        <v>15631</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si="169"/>
        <v>0</v>
      </c>
      <c r="Y1178" s="271"/>
      <c r="Z1178" s="271"/>
      <c r="AB1178" s="273" t="str">
        <f t="shared" si="170"/>
        <v/>
      </c>
    </row>
    <row r="1179" spans="1:28" s="272" customFormat="1" ht="20.25">
      <c r="A1179" s="214"/>
      <c r="B1179" s="215" t="str">
        <f>IF(LEN(A1179)=0,"",INDEX('Smelter Look-up'!$A:$A,MATCH($A1179,'Smelter Look-up'!$E:$E,0)))</f>
        <v/>
      </c>
      <c r="C1179" s="219" t="str">
        <f>IF(LEN(A1179)=0,"",INDEX('Smelter Look-up'!$C:$C,MATCH($A1179,'Smelter Look-up'!$E:$E,0)))</f>
        <v/>
      </c>
      <c r="D1179" s="278"/>
      <c r="E1179" s="215" t="s">
        <v>15631</v>
      </c>
      <c r="F1179" s="215" t="s">
        <v>15631</v>
      </c>
      <c r="G1179" s="215" t="s">
        <v>15631</v>
      </c>
      <c r="H1179" s="216" t="str">
        <f ca="1">IF(ISERROR($V1179),"",OFFSET('Smelter Look-up'!$G$4,$V1179-4,0))</f>
        <v/>
      </c>
      <c r="I1179" s="217" t="s">
        <v>15631</v>
      </c>
      <c r="J1179" s="217" t="s">
        <v>15631</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
        <v>15631</v>
      </c>
      <c r="F1180" s="215" t="s">
        <v>15631</v>
      </c>
      <c r="G1180" s="215" t="s">
        <v>15631</v>
      </c>
      <c r="H1180" s="216" t="str">
        <f ca="1">IF(ISERROR($V1180),"",OFFSET('Smelter Look-up'!$G$4,$V1180-4,0))</f>
        <v/>
      </c>
      <c r="I1180" s="217" t="s">
        <v>15631</v>
      </c>
      <c r="J1180" s="217" t="s">
        <v>15631</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
        <v>15631</v>
      </c>
      <c r="F1181" s="215" t="s">
        <v>15631</v>
      </c>
      <c r="G1181" s="215" t="s">
        <v>15631</v>
      </c>
      <c r="H1181" s="216" t="str">
        <f ca="1">IF(ISERROR($V1181),"",OFFSET('Smelter Look-up'!$G$4,$V1181-4,0))</f>
        <v/>
      </c>
      <c r="I1181" s="217" t="s">
        <v>15631</v>
      </c>
      <c r="J1181" s="217" t="s">
        <v>15631</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
        <v>15631</v>
      </c>
      <c r="F1182" s="215" t="s">
        <v>15631</v>
      </c>
      <c r="G1182" s="215" t="s">
        <v>15631</v>
      </c>
      <c r="H1182" s="216" t="str">
        <f ca="1">IF(ISERROR($V1182),"",OFFSET('Smelter Look-up'!$G$4,$V1182-4,0))</f>
        <v/>
      </c>
      <c r="I1182" s="217" t="s">
        <v>15631</v>
      </c>
      <c r="J1182" s="217" t="s">
        <v>15631</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
        <v>15631</v>
      </c>
      <c r="F1183" s="215" t="s">
        <v>15631</v>
      </c>
      <c r="G1183" s="215" t="s">
        <v>15631</v>
      </c>
      <c r="H1183" s="216" t="str">
        <f ca="1">IF(ISERROR($V1183),"",OFFSET('Smelter Look-up'!$G$4,$V1183-4,0))</f>
        <v/>
      </c>
      <c r="I1183" s="217" t="s">
        <v>15631</v>
      </c>
      <c r="J1183" s="217" t="s">
        <v>15631</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
        <v>15631</v>
      </c>
      <c r="F1184" s="215" t="s">
        <v>15631</v>
      </c>
      <c r="G1184" s="215" t="s">
        <v>15631</v>
      </c>
      <c r="H1184" s="216" t="str">
        <f ca="1">IF(ISERROR($V1184),"",OFFSET('Smelter Look-up'!$G$4,$V1184-4,0))</f>
        <v/>
      </c>
      <c r="I1184" s="217" t="s">
        <v>15631</v>
      </c>
      <c r="J1184" s="217" t="s">
        <v>15631</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
        <v>15631</v>
      </c>
      <c r="F1185" s="215" t="s">
        <v>15631</v>
      </c>
      <c r="G1185" s="215" t="s">
        <v>15631</v>
      </c>
      <c r="H1185" s="216" t="str">
        <f ca="1">IF(ISERROR($V1185),"",OFFSET('Smelter Look-up'!$G$4,$V1185-4,0))</f>
        <v/>
      </c>
      <c r="I1185" s="217" t="s">
        <v>15631</v>
      </c>
      <c r="J1185" s="217" t="s">
        <v>15631</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
        <v>15631</v>
      </c>
      <c r="F1186" s="215" t="s">
        <v>15631</v>
      </c>
      <c r="G1186" s="215" t="s">
        <v>15631</v>
      </c>
      <c r="H1186" s="216" t="str">
        <f ca="1">IF(ISERROR($V1186),"",OFFSET('Smelter Look-up'!$G$4,$V1186-4,0))</f>
        <v/>
      </c>
      <c r="I1186" s="217" t="s">
        <v>15631</v>
      </c>
      <c r="J1186" s="217" t="s">
        <v>15631</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
        <v>15631</v>
      </c>
      <c r="F1187" s="215" t="s">
        <v>15631</v>
      </c>
      <c r="G1187" s="215" t="s">
        <v>15631</v>
      </c>
      <c r="H1187" s="216" t="str">
        <f ca="1">IF(ISERROR($V1187),"",OFFSET('Smelter Look-up'!$G$4,$V1187-4,0))</f>
        <v/>
      </c>
      <c r="I1187" s="217" t="s">
        <v>15631</v>
      </c>
      <c r="J1187" s="217" t="s">
        <v>15631</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
        <v>15631</v>
      </c>
      <c r="F1188" s="215" t="s">
        <v>15631</v>
      </c>
      <c r="G1188" s="215" t="s">
        <v>15631</v>
      </c>
      <c r="H1188" s="216" t="str">
        <f ca="1">IF(ISERROR($V1188),"",OFFSET('Smelter Look-up'!$G$4,$V1188-4,0))</f>
        <v/>
      </c>
      <c r="I1188" s="217" t="s">
        <v>15631</v>
      </c>
      <c r="J1188" s="217" t="s">
        <v>15631</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
        <v>15631</v>
      </c>
      <c r="F1189" s="215" t="s">
        <v>15631</v>
      </c>
      <c r="G1189" s="215" t="s">
        <v>15631</v>
      </c>
      <c r="H1189" s="216" t="str">
        <f ca="1">IF(ISERROR($V1189),"",OFFSET('Smelter Look-up'!$G$4,$V1189-4,0))</f>
        <v/>
      </c>
      <c r="I1189" s="217" t="s">
        <v>15631</v>
      </c>
      <c r="J1189" s="217" t="s">
        <v>15631</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
        <v>15631</v>
      </c>
      <c r="F1190" s="215" t="s">
        <v>15631</v>
      </c>
      <c r="G1190" s="215" t="s">
        <v>15631</v>
      </c>
      <c r="H1190" s="216" t="str">
        <f ca="1">IF(ISERROR($V1190),"",OFFSET('Smelter Look-up'!$G$4,$V1190-4,0))</f>
        <v/>
      </c>
      <c r="I1190" s="217" t="s">
        <v>15631</v>
      </c>
      <c r="J1190" s="217" t="s">
        <v>15631</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
        <v>15631</v>
      </c>
      <c r="F1191" s="215" t="s">
        <v>15631</v>
      </c>
      <c r="G1191" s="215" t="s">
        <v>15631</v>
      </c>
      <c r="H1191" s="216" t="str">
        <f ca="1">IF(ISERROR($V1191),"",OFFSET('Smelter Look-up'!$G$4,$V1191-4,0))</f>
        <v/>
      </c>
      <c r="I1191" s="217" t="s">
        <v>15631</v>
      </c>
      <c r="J1191" s="217" t="s">
        <v>15631</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
        <v>15631</v>
      </c>
      <c r="F1192" s="215" t="s">
        <v>15631</v>
      </c>
      <c r="G1192" s="215" t="s">
        <v>15631</v>
      </c>
      <c r="H1192" s="216" t="str">
        <f ca="1">IF(ISERROR($V1192),"",OFFSET('Smelter Look-up'!$G$4,$V1192-4,0))</f>
        <v/>
      </c>
      <c r="I1192" s="217" t="s">
        <v>15631</v>
      </c>
      <c r="J1192" s="217" t="s">
        <v>15631</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
        <v>15631</v>
      </c>
      <c r="F1193" s="215" t="s">
        <v>15631</v>
      </c>
      <c r="G1193" s="215" t="s">
        <v>15631</v>
      </c>
      <c r="H1193" s="216" t="str">
        <f ca="1">IF(ISERROR($V1193),"",OFFSET('Smelter Look-up'!$G$4,$V1193-4,0))</f>
        <v/>
      </c>
      <c r="I1193" s="217" t="s">
        <v>15631</v>
      </c>
      <c r="J1193" s="217" t="s">
        <v>15631</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
        <v>15631</v>
      </c>
      <c r="F1194" s="215" t="s">
        <v>15631</v>
      </c>
      <c r="G1194" s="215" t="s">
        <v>15631</v>
      </c>
      <c r="H1194" s="216" t="str">
        <f ca="1">IF(ISERROR($V1194),"",OFFSET('Smelter Look-up'!$G$4,$V1194-4,0))</f>
        <v/>
      </c>
      <c r="I1194" s="217" t="s">
        <v>15631</v>
      </c>
      <c r="J1194" s="217" t="s">
        <v>15631</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
        <v>15631</v>
      </c>
      <c r="F1195" s="215" t="s">
        <v>15631</v>
      </c>
      <c r="G1195" s="215" t="s">
        <v>15631</v>
      </c>
      <c r="H1195" s="216" t="str">
        <f ca="1">IF(ISERROR($V1195),"",OFFSET('Smelter Look-up'!$G$4,$V1195-4,0))</f>
        <v/>
      </c>
      <c r="I1195" s="217" t="s">
        <v>15631</v>
      </c>
      <c r="J1195" s="217" t="s">
        <v>15631</v>
      </c>
      <c r="K1195" s="268"/>
      <c r="L1195" s="268"/>
      <c r="M1195" s="268"/>
      <c r="N1195" s="268"/>
      <c r="O1195" s="268"/>
      <c r="P1195" s="218"/>
      <c r="Q1195" s="269"/>
      <c r="R1195" s="215" t="str">
        <f ca="1">IF(ISERROR($V1195),"",OFFSET('Smelter Look-up'!$C$4,$V1195-4,0)&amp;"")</f>
        <v/>
      </c>
      <c r="S1195" s="222" t="str">
        <f t="shared" ref="S1195" ca="1" si="171">IF(B1195="","",IF(ISERROR(MATCH($E1195,CL,0)),"Unknown",INDIRECT("'C'!$A$"&amp;MATCH($E1195,CL,0)+1)))</f>
        <v/>
      </c>
      <c r="T1195" s="222" t="str">
        <f ca="1">IF(B1195="","",IF(ISERROR(MATCH($J1195,SorP!$B$1:$B$6230,0)),"",INDIRECT("'SorP'!$A$"&amp;MATCH($J1195,SorP!$B$1:$B$6230,0))))</f>
        <v/>
      </c>
      <c r="U1195" s="238"/>
      <c r="V1195" s="270" t="e">
        <f>IF(C1195="",NA(),MATCH($B1195&amp;$C1195,'Smelter Look-up'!$J:$J,0))</f>
        <v>#N/A</v>
      </c>
      <c r="W1195" s="271"/>
      <c r="X1195" s="271">
        <f t="shared" ref="X1195" si="172">IF(AND(C1195="Smelter not listed",OR(LEN(D1195)=0,LEN(E1195)=0)),1,0)</f>
        <v>0</v>
      </c>
      <c r="Y1195" s="271"/>
      <c r="Z1195" s="271"/>
      <c r="AB1195" s="273" t="str">
        <f t="shared" ref="AB1195" si="173">B1195&amp;C1195</f>
        <v/>
      </c>
    </row>
    <row r="1196" spans="1:28" s="272" customFormat="1" ht="20.25">
      <c r="A1196" s="214"/>
      <c r="B1196" s="215" t="str">
        <f>IF(LEN(A1196)=0,"",INDEX('Smelter Look-up'!$A:$A,MATCH($A1196,'Smelter Look-up'!$E:$E,0)))</f>
        <v/>
      </c>
      <c r="C1196" s="219" t="str">
        <f>IF(LEN(A1196)=0,"",INDEX('Smelter Look-up'!$C:$C,MATCH($A1196,'Smelter Look-up'!$E:$E,0)))</f>
        <v/>
      </c>
      <c r="D1196" s="278"/>
      <c r="E1196" s="215" t="s">
        <v>15631</v>
      </c>
      <c r="F1196" s="215" t="s">
        <v>15631</v>
      </c>
      <c r="G1196" s="215" t="s">
        <v>15631</v>
      </c>
      <c r="H1196" s="216" t="str">
        <f ca="1">IF(ISERROR($V1196),"",OFFSET('Smelter Look-up'!$G$4,$V1196-4,0))</f>
        <v/>
      </c>
      <c r="I1196" s="217" t="s">
        <v>15631</v>
      </c>
      <c r="J1196" s="217" t="s">
        <v>15631</v>
      </c>
      <c r="K1196" s="268"/>
      <c r="L1196" s="268"/>
      <c r="M1196" s="268"/>
      <c r="N1196" s="268"/>
      <c r="O1196" s="268"/>
      <c r="P1196" s="218"/>
      <c r="Q1196" s="269"/>
      <c r="R1196" s="215" t="str">
        <f ca="1">IF(ISERROR($V1196),"",OFFSET('Smelter Look-up'!$C$4,$V1196-4,0)&amp;"")</f>
        <v/>
      </c>
      <c r="S1196" s="222" t="str">
        <f t="shared" ref="S1196:S1227" ca="1" si="174">IF(B1196="","",IF(ISERROR(MATCH($E1196,CL,0)),"Unknown",INDIRECT("'C'!$A$"&amp;MATCH($E1196,CL,0)+1)))</f>
        <v/>
      </c>
      <c r="T1196" s="222" t="str">
        <f ca="1">IF(B1196="","",IF(ISERROR(MATCH($J1196,SorP!$B$1:$B$6230,0)),"",INDIRECT("'SorP'!$A$"&amp;MATCH($J1196,SorP!$B$1:$B$6230,0))))</f>
        <v/>
      </c>
      <c r="U1196" s="238"/>
      <c r="V1196" s="270" t="e">
        <f>IF(C1196="",NA(),MATCH($B1196&amp;$C1196,'Smelter Look-up'!$J:$J,0))</f>
        <v>#N/A</v>
      </c>
      <c r="W1196" s="271"/>
      <c r="X1196" s="271">
        <f t="shared" ref="X1196:X1227" si="175">IF(AND(C1196="Smelter not listed",OR(LEN(D1196)=0,LEN(E1196)=0)),1,0)</f>
        <v>0</v>
      </c>
      <c r="Y1196" s="271"/>
      <c r="Z1196" s="271"/>
      <c r="AB1196" s="273" t="str">
        <f t="shared" ref="AB1196:AB1227" si="176">B1196&amp;C1196</f>
        <v/>
      </c>
    </row>
    <row r="1197" spans="1:28" s="272" customFormat="1" ht="20.25">
      <c r="A1197" s="214"/>
      <c r="B1197" s="215" t="str">
        <f>IF(LEN(A1197)=0,"",INDEX('Smelter Look-up'!$A:$A,MATCH($A1197,'Smelter Look-up'!$E:$E,0)))</f>
        <v/>
      </c>
      <c r="C1197" s="219" t="str">
        <f>IF(LEN(A1197)=0,"",INDEX('Smelter Look-up'!$C:$C,MATCH($A1197,'Smelter Look-up'!$E:$E,0)))</f>
        <v/>
      </c>
      <c r="D1197" s="278"/>
      <c r="E1197" s="215" t="s">
        <v>15631</v>
      </c>
      <c r="F1197" s="215" t="s">
        <v>15631</v>
      </c>
      <c r="G1197" s="215" t="s">
        <v>15631</v>
      </c>
      <c r="H1197" s="216" t="str">
        <f ca="1">IF(ISERROR($V1197),"",OFFSET('Smelter Look-up'!$G$4,$V1197-4,0))</f>
        <v/>
      </c>
      <c r="I1197" s="217" t="s">
        <v>15631</v>
      </c>
      <c r="J1197" s="217" t="s">
        <v>15631</v>
      </c>
      <c r="K1197" s="268"/>
      <c r="L1197" s="268"/>
      <c r="M1197" s="268"/>
      <c r="N1197" s="268"/>
      <c r="O1197" s="268"/>
      <c r="P1197" s="218"/>
      <c r="Q1197" s="269"/>
      <c r="R1197" s="215" t="str">
        <f ca="1">IF(ISERROR($V1197),"",OFFSET('Smelter Look-up'!$C$4,$V1197-4,0)&amp;"")</f>
        <v/>
      </c>
      <c r="S1197" s="222" t="str">
        <f t="shared" ca="1" si="174"/>
        <v/>
      </c>
      <c r="T1197" s="222" t="str">
        <f ca="1">IF(B1197="","",IF(ISERROR(MATCH($J1197,SorP!$B$1:$B$6230,0)),"",INDIRECT("'SorP'!$A$"&amp;MATCH($J1197,SorP!$B$1:$B$6230,0))))</f>
        <v/>
      </c>
      <c r="U1197" s="238"/>
      <c r="V1197" s="270" t="e">
        <f>IF(C1197="",NA(),MATCH($B1197&amp;$C1197,'Smelter Look-up'!$J:$J,0))</f>
        <v>#N/A</v>
      </c>
      <c r="W1197" s="271"/>
      <c r="X1197" s="271">
        <f t="shared" si="175"/>
        <v>0</v>
      </c>
      <c r="Y1197" s="271"/>
      <c r="Z1197" s="271"/>
      <c r="AB1197" s="273" t="str">
        <f t="shared" si="176"/>
        <v/>
      </c>
    </row>
    <row r="1198" spans="1:28" s="272" customFormat="1" ht="20.25">
      <c r="A1198" s="214"/>
      <c r="B1198" s="215" t="str">
        <f>IF(LEN(A1198)=0,"",INDEX('Smelter Look-up'!$A:$A,MATCH($A1198,'Smelter Look-up'!$E:$E,0)))</f>
        <v/>
      </c>
      <c r="C1198" s="219" t="str">
        <f>IF(LEN(A1198)=0,"",INDEX('Smelter Look-up'!$C:$C,MATCH($A1198,'Smelter Look-up'!$E:$E,0)))</f>
        <v/>
      </c>
      <c r="D1198" s="278"/>
      <c r="E1198" s="215" t="s">
        <v>15631</v>
      </c>
      <c r="F1198" s="215" t="s">
        <v>15631</v>
      </c>
      <c r="G1198" s="215" t="s">
        <v>15631</v>
      </c>
      <c r="H1198" s="216" t="str">
        <f ca="1">IF(ISERROR($V1198),"",OFFSET('Smelter Look-up'!$G$4,$V1198-4,0))</f>
        <v/>
      </c>
      <c r="I1198" s="217" t="s">
        <v>15631</v>
      </c>
      <c r="J1198" s="217" t="s">
        <v>15631</v>
      </c>
      <c r="K1198" s="268"/>
      <c r="L1198" s="268"/>
      <c r="M1198" s="268"/>
      <c r="N1198" s="268"/>
      <c r="O1198" s="268"/>
      <c r="P1198" s="218"/>
      <c r="Q1198" s="269"/>
      <c r="R1198" s="215" t="str">
        <f ca="1">IF(ISERROR($V1198),"",OFFSET('Smelter Look-up'!$C$4,$V1198-4,0)&amp;"")</f>
        <v/>
      </c>
      <c r="S1198" s="222" t="str">
        <f t="shared" ca="1" si="174"/>
        <v/>
      </c>
      <c r="T1198" s="222" t="str">
        <f ca="1">IF(B1198="","",IF(ISERROR(MATCH($J1198,SorP!$B$1:$B$6230,0)),"",INDIRECT("'SorP'!$A$"&amp;MATCH($J1198,SorP!$B$1:$B$6230,0))))</f>
        <v/>
      </c>
      <c r="U1198" s="238"/>
      <c r="V1198" s="270" t="e">
        <f>IF(C1198="",NA(),MATCH($B1198&amp;$C1198,'Smelter Look-up'!$J:$J,0))</f>
        <v>#N/A</v>
      </c>
      <c r="W1198" s="271"/>
      <c r="X1198" s="271">
        <f t="shared" si="175"/>
        <v>0</v>
      </c>
      <c r="Y1198" s="271"/>
      <c r="Z1198" s="271"/>
      <c r="AB1198" s="273" t="str">
        <f t="shared" si="176"/>
        <v/>
      </c>
    </row>
    <row r="1199" spans="1:28" s="272" customFormat="1" ht="20.25">
      <c r="A1199" s="214"/>
      <c r="B1199" s="215" t="str">
        <f>IF(LEN(A1199)=0,"",INDEX('Smelter Look-up'!$A:$A,MATCH($A1199,'Smelter Look-up'!$E:$E,0)))</f>
        <v/>
      </c>
      <c r="C1199" s="219" t="str">
        <f>IF(LEN(A1199)=0,"",INDEX('Smelter Look-up'!$C:$C,MATCH($A1199,'Smelter Look-up'!$E:$E,0)))</f>
        <v/>
      </c>
      <c r="D1199" s="278"/>
      <c r="E1199" s="215" t="s">
        <v>15631</v>
      </c>
      <c r="F1199" s="215" t="s">
        <v>15631</v>
      </c>
      <c r="G1199" s="215" t="s">
        <v>15631</v>
      </c>
      <c r="H1199" s="216" t="str">
        <f ca="1">IF(ISERROR($V1199),"",OFFSET('Smelter Look-up'!$G$4,$V1199-4,0))</f>
        <v/>
      </c>
      <c r="I1199" s="217" t="s">
        <v>15631</v>
      </c>
      <c r="J1199" s="217" t="s">
        <v>15631</v>
      </c>
      <c r="K1199" s="268"/>
      <c r="L1199" s="268"/>
      <c r="M1199" s="268"/>
      <c r="N1199" s="268"/>
      <c r="O1199" s="268"/>
      <c r="P1199" s="218"/>
      <c r="Q1199" s="269"/>
      <c r="R1199" s="215" t="str">
        <f ca="1">IF(ISERROR($V1199),"",OFFSET('Smelter Look-up'!$C$4,$V1199-4,0)&amp;"")</f>
        <v/>
      </c>
      <c r="S1199" s="222" t="str">
        <f t="shared" ca="1" si="174"/>
        <v/>
      </c>
      <c r="T1199" s="222" t="str">
        <f ca="1">IF(B1199="","",IF(ISERROR(MATCH($J1199,SorP!$B$1:$B$6230,0)),"",INDIRECT("'SorP'!$A$"&amp;MATCH($J1199,SorP!$B$1:$B$6230,0))))</f>
        <v/>
      </c>
      <c r="U1199" s="238"/>
      <c r="V1199" s="270" t="e">
        <f>IF(C1199="",NA(),MATCH($B1199&amp;$C1199,'Smelter Look-up'!$J:$J,0))</f>
        <v>#N/A</v>
      </c>
      <c r="W1199" s="271"/>
      <c r="X1199" s="271">
        <f t="shared" si="175"/>
        <v>0</v>
      </c>
      <c r="Y1199" s="271"/>
      <c r="Z1199" s="271"/>
      <c r="AB1199" s="273" t="str">
        <f t="shared" si="176"/>
        <v/>
      </c>
    </row>
    <row r="1200" spans="1:28" s="272" customFormat="1" ht="20.25">
      <c r="A1200" s="214"/>
      <c r="B1200" s="215" t="str">
        <f>IF(LEN(A1200)=0,"",INDEX('Smelter Look-up'!$A:$A,MATCH($A1200,'Smelter Look-up'!$E:$E,0)))</f>
        <v/>
      </c>
      <c r="C1200" s="219" t="str">
        <f>IF(LEN(A1200)=0,"",INDEX('Smelter Look-up'!$C:$C,MATCH($A1200,'Smelter Look-up'!$E:$E,0)))</f>
        <v/>
      </c>
      <c r="D1200" s="278"/>
      <c r="E1200" s="215" t="s">
        <v>15631</v>
      </c>
      <c r="F1200" s="215" t="s">
        <v>15631</v>
      </c>
      <c r="G1200" s="215" t="s">
        <v>15631</v>
      </c>
      <c r="H1200" s="216" t="str">
        <f ca="1">IF(ISERROR($V1200),"",OFFSET('Smelter Look-up'!$G$4,$V1200-4,0))</f>
        <v/>
      </c>
      <c r="I1200" s="217" t="s">
        <v>15631</v>
      </c>
      <c r="J1200" s="217" t="s">
        <v>15631</v>
      </c>
      <c r="K1200" s="268"/>
      <c r="L1200" s="268"/>
      <c r="M1200" s="268"/>
      <c r="N1200" s="268"/>
      <c r="O1200" s="268"/>
      <c r="P1200" s="218"/>
      <c r="Q1200" s="269"/>
      <c r="R1200" s="215" t="str">
        <f ca="1">IF(ISERROR($V1200),"",OFFSET('Smelter Look-up'!$C$4,$V1200-4,0)&amp;"")</f>
        <v/>
      </c>
      <c r="S1200" s="222" t="str">
        <f t="shared" ca="1" si="174"/>
        <v/>
      </c>
      <c r="T1200" s="222" t="str">
        <f ca="1">IF(B1200="","",IF(ISERROR(MATCH($J1200,SorP!$B$1:$B$6230,0)),"",INDIRECT("'SorP'!$A$"&amp;MATCH($J1200,SorP!$B$1:$B$6230,0))))</f>
        <v/>
      </c>
      <c r="U1200" s="238"/>
      <c r="V1200" s="270" t="e">
        <f>IF(C1200="",NA(),MATCH($B1200&amp;$C1200,'Smelter Look-up'!$J:$J,0))</f>
        <v>#N/A</v>
      </c>
      <c r="W1200" s="271"/>
      <c r="X1200" s="271">
        <f t="shared" si="175"/>
        <v>0</v>
      </c>
      <c r="Y1200" s="271"/>
      <c r="Z1200" s="271"/>
      <c r="AB1200" s="273" t="str">
        <f t="shared" si="176"/>
        <v/>
      </c>
    </row>
    <row r="1201" spans="1:28" s="272" customFormat="1" ht="20.25">
      <c r="A1201" s="214"/>
      <c r="B1201" s="215" t="str">
        <f>IF(LEN(A1201)=0,"",INDEX('Smelter Look-up'!$A:$A,MATCH($A1201,'Smelter Look-up'!$E:$E,0)))</f>
        <v/>
      </c>
      <c r="C1201" s="219" t="str">
        <f>IF(LEN(A1201)=0,"",INDEX('Smelter Look-up'!$C:$C,MATCH($A1201,'Smelter Look-up'!$E:$E,0)))</f>
        <v/>
      </c>
      <c r="D1201" s="278"/>
      <c r="E1201" s="215" t="s">
        <v>15631</v>
      </c>
      <c r="F1201" s="215" t="s">
        <v>15631</v>
      </c>
      <c r="G1201" s="215" t="s">
        <v>15631</v>
      </c>
      <c r="H1201" s="216" t="str">
        <f ca="1">IF(ISERROR($V1201),"",OFFSET('Smelter Look-up'!$G$4,$V1201-4,0))</f>
        <v/>
      </c>
      <c r="I1201" s="217" t="s">
        <v>15631</v>
      </c>
      <c r="J1201" s="217" t="s">
        <v>15631</v>
      </c>
      <c r="K1201" s="268"/>
      <c r="L1201" s="268"/>
      <c r="M1201" s="268"/>
      <c r="N1201" s="268"/>
      <c r="O1201" s="268"/>
      <c r="P1201" s="218"/>
      <c r="Q1201" s="269"/>
      <c r="R1201" s="215" t="str">
        <f ca="1">IF(ISERROR($V1201),"",OFFSET('Smelter Look-up'!$C$4,$V1201-4,0)&amp;"")</f>
        <v/>
      </c>
      <c r="S1201" s="222" t="str">
        <f t="shared" ca="1" si="174"/>
        <v/>
      </c>
      <c r="T1201" s="222" t="str">
        <f ca="1">IF(B1201="","",IF(ISERROR(MATCH($J1201,SorP!$B$1:$B$6230,0)),"",INDIRECT("'SorP'!$A$"&amp;MATCH($J1201,SorP!$B$1:$B$6230,0))))</f>
        <v/>
      </c>
      <c r="U1201" s="238"/>
      <c r="V1201" s="270" t="e">
        <f>IF(C1201="",NA(),MATCH($B1201&amp;$C1201,'Smelter Look-up'!$J:$J,0))</f>
        <v>#N/A</v>
      </c>
      <c r="W1201" s="271"/>
      <c r="X1201" s="271">
        <f t="shared" si="175"/>
        <v>0</v>
      </c>
      <c r="Y1201" s="271"/>
      <c r="Z1201" s="271"/>
      <c r="AB1201" s="273" t="str">
        <f t="shared" si="176"/>
        <v/>
      </c>
    </row>
    <row r="1202" spans="1:28" s="272" customFormat="1" ht="20.25">
      <c r="A1202" s="214"/>
      <c r="B1202" s="215" t="str">
        <f>IF(LEN(A1202)=0,"",INDEX('Smelter Look-up'!$A:$A,MATCH($A1202,'Smelter Look-up'!$E:$E,0)))</f>
        <v/>
      </c>
      <c r="C1202" s="219" t="str">
        <f>IF(LEN(A1202)=0,"",INDEX('Smelter Look-up'!$C:$C,MATCH($A1202,'Smelter Look-up'!$E:$E,0)))</f>
        <v/>
      </c>
      <c r="D1202" s="278"/>
      <c r="E1202" s="215" t="s">
        <v>15631</v>
      </c>
      <c r="F1202" s="215" t="s">
        <v>15631</v>
      </c>
      <c r="G1202" s="215" t="s">
        <v>15631</v>
      </c>
      <c r="H1202" s="216" t="str">
        <f ca="1">IF(ISERROR($V1202),"",OFFSET('Smelter Look-up'!$G$4,$V1202-4,0))</f>
        <v/>
      </c>
      <c r="I1202" s="217" t="s">
        <v>15631</v>
      </c>
      <c r="J1202" s="217" t="s">
        <v>15631</v>
      </c>
      <c r="K1202" s="268"/>
      <c r="L1202" s="268"/>
      <c r="M1202" s="268"/>
      <c r="N1202" s="268"/>
      <c r="O1202" s="268"/>
      <c r="P1202" s="218"/>
      <c r="Q1202" s="269"/>
      <c r="R1202" s="215" t="str">
        <f ca="1">IF(ISERROR($V1202),"",OFFSET('Smelter Look-up'!$C$4,$V1202-4,0)&amp;"")</f>
        <v/>
      </c>
      <c r="S1202" s="222" t="str">
        <f t="shared" ca="1" si="174"/>
        <v/>
      </c>
      <c r="T1202" s="222" t="str">
        <f ca="1">IF(B1202="","",IF(ISERROR(MATCH($J1202,SorP!$B$1:$B$6230,0)),"",INDIRECT("'SorP'!$A$"&amp;MATCH($J1202,SorP!$B$1:$B$6230,0))))</f>
        <v/>
      </c>
      <c r="U1202" s="238"/>
      <c r="V1202" s="270" t="e">
        <f>IF(C1202="",NA(),MATCH($B1202&amp;$C1202,'Smelter Look-up'!$J:$J,0))</f>
        <v>#N/A</v>
      </c>
      <c r="W1202" s="271"/>
      <c r="X1202" s="271">
        <f t="shared" si="175"/>
        <v>0</v>
      </c>
      <c r="Y1202" s="271"/>
      <c r="Z1202" s="271"/>
      <c r="AB1202" s="273" t="str">
        <f t="shared" si="176"/>
        <v/>
      </c>
    </row>
    <row r="1203" spans="1:28" s="272" customFormat="1" ht="20.25">
      <c r="A1203" s="214"/>
      <c r="B1203" s="215" t="str">
        <f>IF(LEN(A1203)=0,"",INDEX('Smelter Look-up'!$A:$A,MATCH($A1203,'Smelter Look-up'!$E:$E,0)))</f>
        <v/>
      </c>
      <c r="C1203" s="219" t="str">
        <f>IF(LEN(A1203)=0,"",INDEX('Smelter Look-up'!$C:$C,MATCH($A1203,'Smelter Look-up'!$E:$E,0)))</f>
        <v/>
      </c>
      <c r="D1203" s="278"/>
      <c r="E1203" s="215" t="s">
        <v>15631</v>
      </c>
      <c r="F1203" s="215" t="s">
        <v>15631</v>
      </c>
      <c r="G1203" s="215" t="s">
        <v>15631</v>
      </c>
      <c r="H1203" s="216" t="str">
        <f ca="1">IF(ISERROR($V1203),"",OFFSET('Smelter Look-up'!$G$4,$V1203-4,0))</f>
        <v/>
      </c>
      <c r="I1203" s="217" t="s">
        <v>15631</v>
      </c>
      <c r="J1203" s="217" t="s">
        <v>15631</v>
      </c>
      <c r="K1203" s="268"/>
      <c r="L1203" s="268"/>
      <c r="M1203" s="268"/>
      <c r="N1203" s="268"/>
      <c r="O1203" s="268"/>
      <c r="P1203" s="218"/>
      <c r="Q1203" s="269"/>
      <c r="R1203" s="215" t="str">
        <f ca="1">IF(ISERROR($V1203),"",OFFSET('Smelter Look-up'!$C$4,$V1203-4,0)&amp;"")</f>
        <v/>
      </c>
      <c r="S1203" s="222" t="str">
        <f t="shared" ca="1" si="174"/>
        <v/>
      </c>
      <c r="T1203" s="222" t="str">
        <f ca="1">IF(B1203="","",IF(ISERROR(MATCH($J1203,SorP!$B$1:$B$6230,0)),"",INDIRECT("'SorP'!$A$"&amp;MATCH($J1203,SorP!$B$1:$B$6230,0))))</f>
        <v/>
      </c>
      <c r="U1203" s="238"/>
      <c r="V1203" s="270" t="e">
        <f>IF(C1203="",NA(),MATCH($B1203&amp;$C1203,'Smelter Look-up'!$J:$J,0))</f>
        <v>#N/A</v>
      </c>
      <c r="W1203" s="271"/>
      <c r="X1203" s="271">
        <f t="shared" si="175"/>
        <v>0</v>
      </c>
      <c r="Y1203" s="271"/>
      <c r="Z1203" s="271"/>
      <c r="AB1203" s="273" t="str">
        <f t="shared" si="176"/>
        <v/>
      </c>
    </row>
    <row r="1204" spans="1:28" s="272" customFormat="1" ht="20.25">
      <c r="A1204" s="214"/>
      <c r="B1204" s="215" t="str">
        <f>IF(LEN(A1204)=0,"",INDEX('Smelter Look-up'!$A:$A,MATCH($A1204,'Smelter Look-up'!$E:$E,0)))</f>
        <v/>
      </c>
      <c r="C1204" s="219" t="str">
        <f>IF(LEN(A1204)=0,"",INDEX('Smelter Look-up'!$C:$C,MATCH($A1204,'Smelter Look-up'!$E:$E,0)))</f>
        <v/>
      </c>
      <c r="D1204" s="278"/>
      <c r="E1204" s="215" t="s">
        <v>15631</v>
      </c>
      <c r="F1204" s="215" t="s">
        <v>15631</v>
      </c>
      <c r="G1204" s="215" t="s">
        <v>15631</v>
      </c>
      <c r="H1204" s="216" t="str">
        <f ca="1">IF(ISERROR($V1204),"",OFFSET('Smelter Look-up'!$G$4,$V1204-4,0))</f>
        <v/>
      </c>
      <c r="I1204" s="217" t="s">
        <v>15631</v>
      </c>
      <c r="J1204" s="217" t="s">
        <v>15631</v>
      </c>
      <c r="K1204" s="268"/>
      <c r="L1204" s="268"/>
      <c r="M1204" s="268"/>
      <c r="N1204" s="268"/>
      <c r="O1204" s="268"/>
      <c r="P1204" s="218"/>
      <c r="Q1204" s="269"/>
      <c r="R1204" s="215" t="str">
        <f ca="1">IF(ISERROR($V1204),"",OFFSET('Smelter Look-up'!$C$4,$V1204-4,0)&amp;"")</f>
        <v/>
      </c>
      <c r="S1204" s="222" t="str">
        <f t="shared" ca="1" si="174"/>
        <v/>
      </c>
      <c r="T1204" s="222" t="str">
        <f ca="1">IF(B1204="","",IF(ISERROR(MATCH($J1204,SorP!$B$1:$B$6230,0)),"",INDIRECT("'SorP'!$A$"&amp;MATCH($J1204,SorP!$B$1:$B$6230,0))))</f>
        <v/>
      </c>
      <c r="U1204" s="238"/>
      <c r="V1204" s="270" t="e">
        <f>IF(C1204="",NA(),MATCH($B1204&amp;$C1204,'Smelter Look-up'!$J:$J,0))</f>
        <v>#N/A</v>
      </c>
      <c r="W1204" s="271"/>
      <c r="X1204" s="271">
        <f t="shared" si="175"/>
        <v>0</v>
      </c>
      <c r="Y1204" s="271"/>
      <c r="Z1204" s="271"/>
      <c r="AB1204" s="273" t="str">
        <f t="shared" si="176"/>
        <v/>
      </c>
    </row>
    <row r="1205" spans="1:28" s="272" customFormat="1" ht="20.25">
      <c r="A1205" s="214"/>
      <c r="B1205" s="215" t="str">
        <f>IF(LEN(A1205)=0,"",INDEX('Smelter Look-up'!$A:$A,MATCH($A1205,'Smelter Look-up'!$E:$E,0)))</f>
        <v/>
      </c>
      <c r="C1205" s="219" t="str">
        <f>IF(LEN(A1205)=0,"",INDEX('Smelter Look-up'!$C:$C,MATCH($A1205,'Smelter Look-up'!$E:$E,0)))</f>
        <v/>
      </c>
      <c r="D1205" s="278"/>
      <c r="E1205" s="215" t="s">
        <v>15631</v>
      </c>
      <c r="F1205" s="215" t="s">
        <v>15631</v>
      </c>
      <c r="G1205" s="215" t="s">
        <v>15631</v>
      </c>
      <c r="H1205" s="216" t="str">
        <f ca="1">IF(ISERROR($V1205),"",OFFSET('Smelter Look-up'!$G$4,$V1205-4,0))</f>
        <v/>
      </c>
      <c r="I1205" s="217" t="s">
        <v>15631</v>
      </c>
      <c r="J1205" s="217" t="s">
        <v>15631</v>
      </c>
      <c r="K1205" s="268"/>
      <c r="L1205" s="268"/>
      <c r="M1205" s="268"/>
      <c r="N1205" s="268"/>
      <c r="O1205" s="268"/>
      <c r="P1205" s="218"/>
      <c r="Q1205" s="269"/>
      <c r="R1205" s="215" t="str">
        <f ca="1">IF(ISERROR($V1205),"",OFFSET('Smelter Look-up'!$C$4,$V1205-4,0)&amp;"")</f>
        <v/>
      </c>
      <c r="S1205" s="222" t="str">
        <f t="shared" ca="1" si="174"/>
        <v/>
      </c>
      <c r="T1205" s="222" t="str">
        <f ca="1">IF(B1205="","",IF(ISERROR(MATCH($J1205,SorP!$B$1:$B$6230,0)),"",INDIRECT("'SorP'!$A$"&amp;MATCH($J1205,SorP!$B$1:$B$6230,0))))</f>
        <v/>
      </c>
      <c r="U1205" s="238"/>
      <c r="V1205" s="270" t="e">
        <f>IF(C1205="",NA(),MATCH($B1205&amp;$C1205,'Smelter Look-up'!$J:$J,0))</f>
        <v>#N/A</v>
      </c>
      <c r="W1205" s="271"/>
      <c r="X1205" s="271">
        <f t="shared" si="175"/>
        <v>0</v>
      </c>
      <c r="Y1205" s="271"/>
      <c r="Z1205" s="271"/>
      <c r="AB1205" s="273" t="str">
        <f t="shared" si="176"/>
        <v/>
      </c>
    </row>
    <row r="1206" spans="1:28" s="272" customFormat="1" ht="20.25">
      <c r="A1206" s="214"/>
      <c r="B1206" s="215" t="str">
        <f>IF(LEN(A1206)=0,"",INDEX('Smelter Look-up'!$A:$A,MATCH($A1206,'Smelter Look-up'!$E:$E,0)))</f>
        <v/>
      </c>
      <c r="C1206" s="219" t="str">
        <f>IF(LEN(A1206)=0,"",INDEX('Smelter Look-up'!$C:$C,MATCH($A1206,'Smelter Look-up'!$E:$E,0)))</f>
        <v/>
      </c>
      <c r="D1206" s="278"/>
      <c r="E1206" s="215" t="s">
        <v>15631</v>
      </c>
      <c r="F1206" s="215" t="s">
        <v>15631</v>
      </c>
      <c r="G1206" s="215" t="s">
        <v>15631</v>
      </c>
      <c r="H1206" s="216" t="str">
        <f ca="1">IF(ISERROR($V1206),"",OFFSET('Smelter Look-up'!$G$4,$V1206-4,0))</f>
        <v/>
      </c>
      <c r="I1206" s="217" t="s">
        <v>15631</v>
      </c>
      <c r="J1206" s="217" t="s">
        <v>15631</v>
      </c>
      <c r="K1206" s="268"/>
      <c r="L1206" s="268"/>
      <c r="M1206" s="268"/>
      <c r="N1206" s="268"/>
      <c r="O1206" s="268"/>
      <c r="P1206" s="218"/>
      <c r="Q1206" s="269"/>
      <c r="R1206" s="215" t="str">
        <f ca="1">IF(ISERROR($V1206),"",OFFSET('Smelter Look-up'!$C$4,$V1206-4,0)&amp;"")</f>
        <v/>
      </c>
      <c r="S1206" s="222" t="str">
        <f t="shared" ca="1" si="174"/>
        <v/>
      </c>
      <c r="T1206" s="222" t="str">
        <f ca="1">IF(B1206="","",IF(ISERROR(MATCH($J1206,SorP!$B$1:$B$6230,0)),"",INDIRECT("'SorP'!$A$"&amp;MATCH($J1206,SorP!$B$1:$B$6230,0))))</f>
        <v/>
      </c>
      <c r="U1206" s="238"/>
      <c r="V1206" s="270" t="e">
        <f>IF(C1206="",NA(),MATCH($B1206&amp;$C1206,'Smelter Look-up'!$J:$J,0))</f>
        <v>#N/A</v>
      </c>
      <c r="W1206" s="271"/>
      <c r="X1206" s="271">
        <f t="shared" si="175"/>
        <v>0</v>
      </c>
      <c r="Y1206" s="271"/>
      <c r="Z1206" s="271"/>
      <c r="AB1206" s="273" t="str">
        <f t="shared" si="176"/>
        <v/>
      </c>
    </row>
    <row r="1207" spans="1:28" s="272" customFormat="1" ht="20.25">
      <c r="A1207" s="214"/>
      <c r="B1207" s="215" t="str">
        <f>IF(LEN(A1207)=0,"",INDEX('Smelter Look-up'!$A:$A,MATCH($A1207,'Smelter Look-up'!$E:$E,0)))</f>
        <v/>
      </c>
      <c r="C1207" s="219" t="str">
        <f>IF(LEN(A1207)=0,"",INDEX('Smelter Look-up'!$C:$C,MATCH($A1207,'Smelter Look-up'!$E:$E,0)))</f>
        <v/>
      </c>
      <c r="D1207" s="278"/>
      <c r="E1207" s="215" t="s">
        <v>15631</v>
      </c>
      <c r="F1207" s="215" t="s">
        <v>15631</v>
      </c>
      <c r="G1207" s="215" t="s">
        <v>15631</v>
      </c>
      <c r="H1207" s="216" t="str">
        <f ca="1">IF(ISERROR($V1207),"",OFFSET('Smelter Look-up'!$G$4,$V1207-4,0))</f>
        <v/>
      </c>
      <c r="I1207" s="217" t="s">
        <v>15631</v>
      </c>
      <c r="J1207" s="217" t="s">
        <v>15631</v>
      </c>
      <c r="K1207" s="268"/>
      <c r="L1207" s="268"/>
      <c r="M1207" s="268"/>
      <c r="N1207" s="268"/>
      <c r="O1207" s="268"/>
      <c r="P1207" s="218"/>
      <c r="Q1207" s="269"/>
      <c r="R1207" s="215" t="str">
        <f ca="1">IF(ISERROR($V1207),"",OFFSET('Smelter Look-up'!$C$4,$V1207-4,0)&amp;"")</f>
        <v/>
      </c>
      <c r="S1207" s="222" t="str">
        <f t="shared" ca="1" si="174"/>
        <v/>
      </c>
      <c r="T1207" s="222" t="str">
        <f ca="1">IF(B1207="","",IF(ISERROR(MATCH($J1207,SorP!$B$1:$B$6230,0)),"",INDIRECT("'SorP'!$A$"&amp;MATCH($J1207,SorP!$B$1:$B$6230,0))))</f>
        <v/>
      </c>
      <c r="U1207" s="238"/>
      <c r="V1207" s="270" t="e">
        <f>IF(C1207="",NA(),MATCH($B1207&amp;$C1207,'Smelter Look-up'!$J:$J,0))</f>
        <v>#N/A</v>
      </c>
      <c r="W1207" s="271"/>
      <c r="X1207" s="271">
        <f t="shared" si="175"/>
        <v>0</v>
      </c>
      <c r="Y1207" s="271"/>
      <c r="Z1207" s="271"/>
      <c r="AB1207" s="273" t="str">
        <f t="shared" si="176"/>
        <v/>
      </c>
    </row>
    <row r="1208" spans="1:28" s="272" customFormat="1" ht="20.25">
      <c r="A1208" s="214"/>
      <c r="B1208" s="215" t="str">
        <f>IF(LEN(A1208)=0,"",INDEX('Smelter Look-up'!$A:$A,MATCH($A1208,'Smelter Look-up'!$E:$E,0)))</f>
        <v/>
      </c>
      <c r="C1208" s="219" t="str">
        <f>IF(LEN(A1208)=0,"",INDEX('Smelter Look-up'!$C:$C,MATCH($A1208,'Smelter Look-up'!$E:$E,0)))</f>
        <v/>
      </c>
      <c r="D1208" s="278"/>
      <c r="E1208" s="215" t="s">
        <v>15631</v>
      </c>
      <c r="F1208" s="215" t="s">
        <v>15631</v>
      </c>
      <c r="G1208" s="215" t="s">
        <v>15631</v>
      </c>
      <c r="H1208" s="216" t="str">
        <f ca="1">IF(ISERROR($V1208),"",OFFSET('Smelter Look-up'!$G$4,$V1208-4,0))</f>
        <v/>
      </c>
      <c r="I1208" s="217" t="s">
        <v>15631</v>
      </c>
      <c r="J1208" s="217" t="s">
        <v>15631</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si="175"/>
        <v>0</v>
      </c>
      <c r="Y1208" s="271"/>
      <c r="Z1208" s="271"/>
      <c r="AB1208" s="273" t="str">
        <f t="shared" si="176"/>
        <v/>
      </c>
    </row>
    <row r="1209" spans="1:28" s="272" customFormat="1" ht="20.25">
      <c r="A1209" s="214"/>
      <c r="B1209" s="215" t="str">
        <f>IF(LEN(A1209)=0,"",INDEX('Smelter Look-up'!$A:$A,MATCH($A1209,'Smelter Look-up'!$E:$E,0)))</f>
        <v/>
      </c>
      <c r="C1209" s="219" t="str">
        <f>IF(LEN(A1209)=0,"",INDEX('Smelter Look-up'!$C:$C,MATCH($A1209,'Smelter Look-up'!$E:$E,0)))</f>
        <v/>
      </c>
      <c r="D1209" s="278"/>
      <c r="E1209" s="215" t="s">
        <v>15631</v>
      </c>
      <c r="F1209" s="215" t="s">
        <v>15631</v>
      </c>
      <c r="G1209" s="215" t="s">
        <v>15631</v>
      </c>
      <c r="H1209" s="216" t="str">
        <f ca="1">IF(ISERROR($V1209),"",OFFSET('Smelter Look-up'!$G$4,$V1209-4,0))</f>
        <v/>
      </c>
      <c r="I1209" s="217" t="s">
        <v>15631</v>
      </c>
      <c r="J1209" s="217" t="s">
        <v>15631</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si="175"/>
        <v>0</v>
      </c>
      <c r="Y1209" s="271"/>
      <c r="Z1209" s="271"/>
      <c r="AB1209" s="273" t="str">
        <f t="shared" si="176"/>
        <v/>
      </c>
    </row>
    <row r="1210" spans="1:28" s="272" customFormat="1" ht="20.25">
      <c r="A1210" s="214"/>
      <c r="B1210" s="215" t="str">
        <f>IF(LEN(A1210)=0,"",INDEX('Smelter Look-up'!$A:$A,MATCH($A1210,'Smelter Look-up'!$E:$E,0)))</f>
        <v/>
      </c>
      <c r="C1210" s="219" t="str">
        <f>IF(LEN(A1210)=0,"",INDEX('Smelter Look-up'!$C:$C,MATCH($A1210,'Smelter Look-up'!$E:$E,0)))</f>
        <v/>
      </c>
      <c r="D1210" s="278"/>
      <c r="E1210" s="215" t="s">
        <v>15631</v>
      </c>
      <c r="F1210" s="215" t="s">
        <v>15631</v>
      </c>
      <c r="G1210" s="215" t="s">
        <v>15631</v>
      </c>
      <c r="H1210" s="216" t="str">
        <f ca="1">IF(ISERROR($V1210),"",OFFSET('Smelter Look-up'!$G$4,$V1210-4,0))</f>
        <v/>
      </c>
      <c r="I1210" s="217" t="s">
        <v>15631</v>
      </c>
      <c r="J1210" s="217" t="s">
        <v>15631</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si="175"/>
        <v>0</v>
      </c>
      <c r="Y1210" s="271"/>
      <c r="Z1210" s="271"/>
      <c r="AB1210" s="273" t="str">
        <f t="shared" si="176"/>
        <v/>
      </c>
    </row>
    <row r="1211" spans="1:28" s="272" customFormat="1" ht="20.25">
      <c r="A1211" s="214"/>
      <c r="B1211" s="215" t="str">
        <f>IF(LEN(A1211)=0,"",INDEX('Smelter Look-up'!$A:$A,MATCH($A1211,'Smelter Look-up'!$E:$E,0)))</f>
        <v/>
      </c>
      <c r="C1211" s="219" t="str">
        <f>IF(LEN(A1211)=0,"",INDEX('Smelter Look-up'!$C:$C,MATCH($A1211,'Smelter Look-up'!$E:$E,0)))</f>
        <v/>
      </c>
      <c r="D1211" s="278"/>
      <c r="E1211" s="215" t="s">
        <v>15631</v>
      </c>
      <c r="F1211" s="215" t="s">
        <v>15631</v>
      </c>
      <c r="G1211" s="215" t="s">
        <v>15631</v>
      </c>
      <c r="H1211" s="216" t="str">
        <f ca="1">IF(ISERROR($V1211),"",OFFSET('Smelter Look-up'!$G$4,$V1211-4,0))</f>
        <v/>
      </c>
      <c r="I1211" s="217" t="s">
        <v>15631</v>
      </c>
      <c r="J1211" s="217" t="s">
        <v>15631</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
        <v>15631</v>
      </c>
      <c r="F1212" s="215" t="s">
        <v>15631</v>
      </c>
      <c r="G1212" s="215" t="s">
        <v>15631</v>
      </c>
      <c r="H1212" s="216" t="str">
        <f ca="1">IF(ISERROR($V1212),"",OFFSET('Smelter Look-up'!$G$4,$V1212-4,0))</f>
        <v/>
      </c>
      <c r="I1212" s="217" t="s">
        <v>15631</v>
      </c>
      <c r="J1212" s="217" t="s">
        <v>15631</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
        <v>15631</v>
      </c>
      <c r="F1213" s="215" t="s">
        <v>15631</v>
      </c>
      <c r="G1213" s="215" t="s">
        <v>15631</v>
      </c>
      <c r="H1213" s="216" t="str">
        <f ca="1">IF(ISERROR($V1213),"",OFFSET('Smelter Look-up'!$G$4,$V1213-4,0))</f>
        <v/>
      </c>
      <c r="I1213" s="217" t="s">
        <v>15631</v>
      </c>
      <c r="J1213" s="217" t="s">
        <v>15631</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
        <v>15631</v>
      </c>
      <c r="F1214" s="215" t="s">
        <v>15631</v>
      </c>
      <c r="G1214" s="215" t="s">
        <v>15631</v>
      </c>
      <c r="H1214" s="216" t="str">
        <f ca="1">IF(ISERROR($V1214),"",OFFSET('Smelter Look-up'!$G$4,$V1214-4,0))</f>
        <v/>
      </c>
      <c r="I1214" s="217" t="s">
        <v>15631</v>
      </c>
      <c r="J1214" s="217" t="s">
        <v>15631</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
        <v>15631</v>
      </c>
      <c r="F1215" s="215" t="s">
        <v>15631</v>
      </c>
      <c r="G1215" s="215" t="s">
        <v>15631</v>
      </c>
      <c r="H1215" s="216" t="str">
        <f ca="1">IF(ISERROR($V1215),"",OFFSET('Smelter Look-up'!$G$4,$V1215-4,0))</f>
        <v/>
      </c>
      <c r="I1215" s="217" t="s">
        <v>15631</v>
      </c>
      <c r="J1215" s="217" t="s">
        <v>15631</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
        <v>15631</v>
      </c>
      <c r="F1216" s="215" t="s">
        <v>15631</v>
      </c>
      <c r="G1216" s="215" t="s">
        <v>15631</v>
      </c>
      <c r="H1216" s="216" t="str">
        <f ca="1">IF(ISERROR($V1216),"",OFFSET('Smelter Look-up'!$G$4,$V1216-4,0))</f>
        <v/>
      </c>
      <c r="I1216" s="217" t="s">
        <v>15631</v>
      </c>
      <c r="J1216" s="217" t="s">
        <v>15631</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
        <v>15631</v>
      </c>
      <c r="F1217" s="215" t="s">
        <v>15631</v>
      </c>
      <c r="G1217" s="215" t="s">
        <v>15631</v>
      </c>
      <c r="H1217" s="216" t="str">
        <f ca="1">IF(ISERROR($V1217),"",OFFSET('Smelter Look-up'!$G$4,$V1217-4,0))</f>
        <v/>
      </c>
      <c r="I1217" s="217" t="s">
        <v>15631</v>
      </c>
      <c r="J1217" s="217" t="s">
        <v>15631</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
        <v>15631</v>
      </c>
      <c r="F1218" s="215" t="s">
        <v>15631</v>
      </c>
      <c r="G1218" s="215" t="s">
        <v>15631</v>
      </c>
      <c r="H1218" s="216" t="str">
        <f ca="1">IF(ISERROR($V1218),"",OFFSET('Smelter Look-up'!$G$4,$V1218-4,0))</f>
        <v/>
      </c>
      <c r="I1218" s="217" t="s">
        <v>15631</v>
      </c>
      <c r="J1218" s="217" t="s">
        <v>15631</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
        <v>15631</v>
      </c>
      <c r="F1219" s="215" t="s">
        <v>15631</v>
      </c>
      <c r="G1219" s="215" t="s">
        <v>15631</v>
      </c>
      <c r="H1219" s="216" t="str">
        <f ca="1">IF(ISERROR($V1219),"",OFFSET('Smelter Look-up'!$G$4,$V1219-4,0))</f>
        <v/>
      </c>
      <c r="I1219" s="217" t="s">
        <v>15631</v>
      </c>
      <c r="J1219" s="217" t="s">
        <v>15631</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
        <v>15631</v>
      </c>
      <c r="F1220" s="215" t="s">
        <v>15631</v>
      </c>
      <c r="G1220" s="215" t="s">
        <v>15631</v>
      </c>
      <c r="H1220" s="216" t="str">
        <f ca="1">IF(ISERROR($V1220),"",OFFSET('Smelter Look-up'!$G$4,$V1220-4,0))</f>
        <v/>
      </c>
      <c r="I1220" s="217" t="s">
        <v>15631</v>
      </c>
      <c r="J1220" s="217" t="s">
        <v>15631</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
        <v>15631</v>
      </c>
      <c r="F1221" s="215" t="s">
        <v>15631</v>
      </c>
      <c r="G1221" s="215" t="s">
        <v>15631</v>
      </c>
      <c r="H1221" s="216" t="str">
        <f ca="1">IF(ISERROR($V1221),"",OFFSET('Smelter Look-up'!$G$4,$V1221-4,0))</f>
        <v/>
      </c>
      <c r="I1221" s="217" t="s">
        <v>15631</v>
      </c>
      <c r="J1221" s="217" t="s">
        <v>15631</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
        <v>15631</v>
      </c>
      <c r="F1222" s="215" t="s">
        <v>15631</v>
      </c>
      <c r="G1222" s="215" t="s">
        <v>15631</v>
      </c>
      <c r="H1222" s="216" t="str">
        <f ca="1">IF(ISERROR($V1222),"",OFFSET('Smelter Look-up'!$G$4,$V1222-4,0))</f>
        <v/>
      </c>
      <c r="I1222" s="217" t="s">
        <v>15631</v>
      </c>
      <c r="J1222" s="217" t="s">
        <v>15631</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
        <v>15631</v>
      </c>
      <c r="F1223" s="215" t="s">
        <v>15631</v>
      </c>
      <c r="G1223" s="215" t="s">
        <v>15631</v>
      </c>
      <c r="H1223" s="216" t="str">
        <f ca="1">IF(ISERROR($V1223),"",OFFSET('Smelter Look-up'!$G$4,$V1223-4,0))</f>
        <v/>
      </c>
      <c r="I1223" s="217" t="s">
        <v>15631</v>
      </c>
      <c r="J1223" s="217" t="s">
        <v>15631</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
        <v>15631</v>
      </c>
      <c r="F1224" s="215" t="s">
        <v>15631</v>
      </c>
      <c r="G1224" s="215" t="s">
        <v>15631</v>
      </c>
      <c r="H1224" s="216" t="str">
        <f ca="1">IF(ISERROR($V1224),"",OFFSET('Smelter Look-up'!$G$4,$V1224-4,0))</f>
        <v/>
      </c>
      <c r="I1224" s="217" t="s">
        <v>15631</v>
      </c>
      <c r="J1224" s="217" t="s">
        <v>15631</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
        <v>15631</v>
      </c>
      <c r="F1225" s="215" t="s">
        <v>15631</v>
      </c>
      <c r="G1225" s="215" t="s">
        <v>15631</v>
      </c>
      <c r="H1225" s="216" t="str">
        <f ca="1">IF(ISERROR($V1225),"",OFFSET('Smelter Look-up'!$G$4,$V1225-4,0))</f>
        <v/>
      </c>
      <c r="I1225" s="217" t="s">
        <v>15631</v>
      </c>
      <c r="J1225" s="217" t="s">
        <v>15631</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
        <v>15631</v>
      </c>
      <c r="F1226" s="215" t="s">
        <v>15631</v>
      </c>
      <c r="G1226" s="215" t="s">
        <v>15631</v>
      </c>
      <c r="H1226" s="216" t="str">
        <f ca="1">IF(ISERROR($V1226),"",OFFSET('Smelter Look-up'!$G$4,$V1226-4,0))</f>
        <v/>
      </c>
      <c r="I1226" s="217" t="s">
        <v>15631</v>
      </c>
      <c r="J1226" s="217" t="s">
        <v>15631</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
        <v>15631</v>
      </c>
      <c r="F1227" s="215" t="s">
        <v>15631</v>
      </c>
      <c r="G1227" s="215" t="s">
        <v>15631</v>
      </c>
      <c r="H1227" s="216" t="str">
        <f ca="1">IF(ISERROR($V1227),"",OFFSET('Smelter Look-up'!$G$4,$V1227-4,0))</f>
        <v/>
      </c>
      <c r="I1227" s="217" t="s">
        <v>15631</v>
      </c>
      <c r="J1227" s="217" t="s">
        <v>15631</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
        <v>15631</v>
      </c>
      <c r="F1228" s="215" t="s">
        <v>15631</v>
      </c>
      <c r="G1228" s="215" t="s">
        <v>15631</v>
      </c>
      <c r="H1228" s="216" t="str">
        <f ca="1">IF(ISERROR($V1228),"",OFFSET('Smelter Look-up'!$G$4,$V1228-4,0))</f>
        <v/>
      </c>
      <c r="I1228" s="217" t="s">
        <v>15631</v>
      </c>
      <c r="J1228" s="217" t="s">
        <v>15631</v>
      </c>
      <c r="K1228" s="268"/>
      <c r="L1228" s="268"/>
      <c r="M1228" s="268"/>
      <c r="N1228" s="268"/>
      <c r="O1228" s="268"/>
      <c r="P1228" s="218"/>
      <c r="Q1228" s="269"/>
      <c r="R1228" s="215" t="str">
        <f ca="1">IF(ISERROR($V1228),"",OFFSET('Smelter Look-up'!$C$4,$V1228-4,0)&amp;"")</f>
        <v/>
      </c>
      <c r="S1228" s="222" t="str">
        <f t="shared" ref="S1228:S1258" ca="1" si="177">IF(B1228="","",IF(ISERROR(MATCH($E1228,CL,0)),"Unknown",INDIRECT("'C'!$A$"&amp;MATCH($E1228,CL,0)+1)))</f>
        <v/>
      </c>
      <c r="T1228" s="222" t="str">
        <f ca="1">IF(B1228="","",IF(ISERROR(MATCH($J1228,SorP!$B$1:$B$6230,0)),"",INDIRECT("'SorP'!$A$"&amp;MATCH($J1228,SorP!$B$1:$B$6230,0))))</f>
        <v/>
      </c>
      <c r="U1228" s="238"/>
      <c r="V1228" s="270" t="e">
        <f>IF(C1228="",NA(),MATCH($B1228&amp;$C1228,'Smelter Look-up'!$J:$J,0))</f>
        <v>#N/A</v>
      </c>
      <c r="W1228" s="271"/>
      <c r="X1228" s="271">
        <f t="shared" ref="X1228:X1258" si="178">IF(AND(C1228="Smelter not listed",OR(LEN(D1228)=0,LEN(E1228)=0)),1,0)</f>
        <v>0</v>
      </c>
      <c r="Y1228" s="271"/>
      <c r="Z1228" s="271"/>
      <c r="AB1228" s="273" t="str">
        <f t="shared" ref="AB1228:AB1258" si="179">B1228&amp;C1228</f>
        <v/>
      </c>
    </row>
    <row r="1229" spans="1:28" s="272" customFormat="1" ht="20.25">
      <c r="A1229" s="214"/>
      <c r="B1229" s="215" t="str">
        <f>IF(LEN(A1229)=0,"",INDEX('Smelter Look-up'!$A:$A,MATCH($A1229,'Smelter Look-up'!$E:$E,0)))</f>
        <v/>
      </c>
      <c r="C1229" s="219" t="str">
        <f>IF(LEN(A1229)=0,"",INDEX('Smelter Look-up'!$C:$C,MATCH($A1229,'Smelter Look-up'!$E:$E,0)))</f>
        <v/>
      </c>
      <c r="D1229" s="278"/>
      <c r="E1229" s="215" t="s">
        <v>15631</v>
      </c>
      <c r="F1229" s="215" t="s">
        <v>15631</v>
      </c>
      <c r="G1229" s="215" t="s">
        <v>15631</v>
      </c>
      <c r="H1229" s="216" t="str">
        <f ca="1">IF(ISERROR($V1229),"",OFFSET('Smelter Look-up'!$G$4,$V1229-4,0))</f>
        <v/>
      </c>
      <c r="I1229" s="217" t="s">
        <v>15631</v>
      </c>
      <c r="J1229" s="217" t="s">
        <v>15631</v>
      </c>
      <c r="K1229" s="268"/>
      <c r="L1229" s="268"/>
      <c r="M1229" s="268"/>
      <c r="N1229" s="268"/>
      <c r="O1229" s="268"/>
      <c r="P1229" s="218"/>
      <c r="Q1229" s="269"/>
      <c r="R1229" s="215" t="str">
        <f ca="1">IF(ISERROR($V1229),"",OFFSET('Smelter Look-up'!$C$4,$V1229-4,0)&amp;"")</f>
        <v/>
      </c>
      <c r="S1229" s="222" t="str">
        <f t="shared" ca="1" si="177"/>
        <v/>
      </c>
      <c r="T1229" s="222" t="str">
        <f ca="1">IF(B1229="","",IF(ISERROR(MATCH($J1229,SorP!$B$1:$B$6230,0)),"",INDIRECT("'SorP'!$A$"&amp;MATCH($J1229,SorP!$B$1:$B$6230,0))))</f>
        <v/>
      </c>
      <c r="U1229" s="238"/>
      <c r="V1229" s="270" t="e">
        <f>IF(C1229="",NA(),MATCH($B1229&amp;$C1229,'Smelter Look-up'!$J:$J,0))</f>
        <v>#N/A</v>
      </c>
      <c r="W1229" s="271"/>
      <c r="X1229" s="271">
        <f t="shared" si="178"/>
        <v>0</v>
      </c>
      <c r="Y1229" s="271"/>
      <c r="Z1229" s="271"/>
      <c r="AB1229" s="273" t="str">
        <f t="shared" si="179"/>
        <v/>
      </c>
    </row>
    <row r="1230" spans="1:28" s="272" customFormat="1" ht="20.25">
      <c r="A1230" s="214"/>
      <c r="B1230" s="215" t="str">
        <f>IF(LEN(A1230)=0,"",INDEX('Smelter Look-up'!$A:$A,MATCH($A1230,'Smelter Look-up'!$E:$E,0)))</f>
        <v/>
      </c>
      <c r="C1230" s="219" t="str">
        <f>IF(LEN(A1230)=0,"",INDEX('Smelter Look-up'!$C:$C,MATCH($A1230,'Smelter Look-up'!$E:$E,0)))</f>
        <v/>
      </c>
      <c r="D1230" s="278"/>
      <c r="E1230" s="215" t="s">
        <v>15631</v>
      </c>
      <c r="F1230" s="215" t="s">
        <v>15631</v>
      </c>
      <c r="G1230" s="215" t="s">
        <v>15631</v>
      </c>
      <c r="H1230" s="216" t="str">
        <f ca="1">IF(ISERROR($V1230),"",OFFSET('Smelter Look-up'!$G$4,$V1230-4,0))</f>
        <v/>
      </c>
      <c r="I1230" s="217" t="s">
        <v>15631</v>
      </c>
      <c r="J1230" s="217" t="s">
        <v>15631</v>
      </c>
      <c r="K1230" s="268"/>
      <c r="L1230" s="268"/>
      <c r="M1230" s="268"/>
      <c r="N1230" s="268"/>
      <c r="O1230" s="268"/>
      <c r="P1230" s="218"/>
      <c r="Q1230" s="269"/>
      <c r="R1230" s="215" t="str">
        <f ca="1">IF(ISERROR($V1230),"",OFFSET('Smelter Look-up'!$C$4,$V1230-4,0)&amp;"")</f>
        <v/>
      </c>
      <c r="S1230" s="222" t="str">
        <f t="shared" ca="1" si="177"/>
        <v/>
      </c>
      <c r="T1230" s="222" t="str">
        <f ca="1">IF(B1230="","",IF(ISERROR(MATCH($J1230,SorP!$B$1:$B$6230,0)),"",INDIRECT("'SorP'!$A$"&amp;MATCH($J1230,SorP!$B$1:$B$6230,0))))</f>
        <v/>
      </c>
      <c r="U1230" s="238"/>
      <c r="V1230" s="270" t="e">
        <f>IF(C1230="",NA(),MATCH($B1230&amp;$C1230,'Smelter Look-up'!$J:$J,0))</f>
        <v>#N/A</v>
      </c>
      <c r="W1230" s="271"/>
      <c r="X1230" s="271">
        <f t="shared" si="178"/>
        <v>0</v>
      </c>
      <c r="Y1230" s="271"/>
      <c r="Z1230" s="271"/>
      <c r="AB1230" s="273" t="str">
        <f t="shared" si="179"/>
        <v/>
      </c>
    </row>
    <row r="1231" spans="1:28" s="272" customFormat="1" ht="20.25">
      <c r="A1231" s="214"/>
      <c r="B1231" s="215" t="str">
        <f>IF(LEN(A1231)=0,"",INDEX('Smelter Look-up'!$A:$A,MATCH($A1231,'Smelter Look-up'!$E:$E,0)))</f>
        <v/>
      </c>
      <c r="C1231" s="219" t="str">
        <f>IF(LEN(A1231)=0,"",INDEX('Smelter Look-up'!$C:$C,MATCH($A1231,'Smelter Look-up'!$E:$E,0)))</f>
        <v/>
      </c>
      <c r="D1231" s="278"/>
      <c r="E1231" s="215" t="s">
        <v>15631</v>
      </c>
      <c r="F1231" s="215" t="s">
        <v>15631</v>
      </c>
      <c r="G1231" s="215" t="s">
        <v>15631</v>
      </c>
      <c r="H1231" s="216" t="str">
        <f ca="1">IF(ISERROR($V1231),"",OFFSET('Smelter Look-up'!$G$4,$V1231-4,0))</f>
        <v/>
      </c>
      <c r="I1231" s="217" t="s">
        <v>15631</v>
      </c>
      <c r="J1231" s="217" t="s">
        <v>15631</v>
      </c>
      <c r="K1231" s="268"/>
      <c r="L1231" s="268"/>
      <c r="M1231" s="268"/>
      <c r="N1231" s="268"/>
      <c r="O1231" s="268"/>
      <c r="P1231" s="218"/>
      <c r="Q1231" s="269"/>
      <c r="R1231" s="215" t="str">
        <f ca="1">IF(ISERROR($V1231),"",OFFSET('Smelter Look-up'!$C$4,$V1231-4,0)&amp;"")</f>
        <v/>
      </c>
      <c r="S1231" s="222" t="str">
        <f t="shared" ca="1" si="177"/>
        <v/>
      </c>
      <c r="T1231" s="222" t="str">
        <f ca="1">IF(B1231="","",IF(ISERROR(MATCH($J1231,SorP!$B$1:$B$6230,0)),"",INDIRECT("'SorP'!$A$"&amp;MATCH($J1231,SorP!$B$1:$B$6230,0))))</f>
        <v/>
      </c>
      <c r="U1231" s="238"/>
      <c r="V1231" s="270" t="e">
        <f>IF(C1231="",NA(),MATCH($B1231&amp;$C1231,'Smelter Look-up'!$J:$J,0))</f>
        <v>#N/A</v>
      </c>
      <c r="W1231" s="271"/>
      <c r="X1231" s="271">
        <f t="shared" si="178"/>
        <v>0</v>
      </c>
      <c r="Y1231" s="271"/>
      <c r="Z1231" s="271"/>
      <c r="AB1231" s="273" t="str">
        <f t="shared" si="179"/>
        <v/>
      </c>
    </row>
    <row r="1232" spans="1:28" s="272" customFormat="1" ht="20.25">
      <c r="A1232" s="214"/>
      <c r="B1232" s="215" t="str">
        <f>IF(LEN(A1232)=0,"",INDEX('Smelter Look-up'!$A:$A,MATCH($A1232,'Smelter Look-up'!$E:$E,0)))</f>
        <v/>
      </c>
      <c r="C1232" s="219" t="str">
        <f>IF(LEN(A1232)=0,"",INDEX('Smelter Look-up'!$C:$C,MATCH($A1232,'Smelter Look-up'!$E:$E,0)))</f>
        <v/>
      </c>
      <c r="D1232" s="278"/>
      <c r="E1232" s="215" t="s">
        <v>15631</v>
      </c>
      <c r="F1232" s="215" t="s">
        <v>15631</v>
      </c>
      <c r="G1232" s="215" t="s">
        <v>15631</v>
      </c>
      <c r="H1232" s="216" t="str">
        <f ca="1">IF(ISERROR($V1232),"",OFFSET('Smelter Look-up'!$G$4,$V1232-4,0))</f>
        <v/>
      </c>
      <c r="I1232" s="217" t="s">
        <v>15631</v>
      </c>
      <c r="J1232" s="217" t="s">
        <v>15631</v>
      </c>
      <c r="K1232" s="268"/>
      <c r="L1232" s="268"/>
      <c r="M1232" s="268"/>
      <c r="N1232" s="268"/>
      <c r="O1232" s="268"/>
      <c r="P1232" s="218"/>
      <c r="Q1232" s="269"/>
      <c r="R1232" s="215" t="str">
        <f ca="1">IF(ISERROR($V1232),"",OFFSET('Smelter Look-up'!$C$4,$V1232-4,0)&amp;"")</f>
        <v/>
      </c>
      <c r="S1232" s="222" t="str">
        <f t="shared" ca="1" si="177"/>
        <v/>
      </c>
      <c r="T1232" s="222" t="str">
        <f ca="1">IF(B1232="","",IF(ISERROR(MATCH($J1232,SorP!$B$1:$B$6230,0)),"",INDIRECT("'SorP'!$A$"&amp;MATCH($J1232,SorP!$B$1:$B$6230,0))))</f>
        <v/>
      </c>
      <c r="U1232" s="238"/>
      <c r="V1232" s="270" t="e">
        <f>IF(C1232="",NA(),MATCH($B1232&amp;$C1232,'Smelter Look-up'!$J:$J,0))</f>
        <v>#N/A</v>
      </c>
      <c r="W1232" s="271"/>
      <c r="X1232" s="271">
        <f t="shared" si="178"/>
        <v>0</v>
      </c>
      <c r="Y1232" s="271"/>
      <c r="Z1232" s="271"/>
      <c r="AB1232" s="273" t="str">
        <f t="shared" si="179"/>
        <v/>
      </c>
    </row>
    <row r="1233" spans="1:28" s="272" customFormat="1" ht="20.25">
      <c r="A1233" s="214"/>
      <c r="B1233" s="215" t="str">
        <f>IF(LEN(A1233)=0,"",INDEX('Smelter Look-up'!$A:$A,MATCH($A1233,'Smelter Look-up'!$E:$E,0)))</f>
        <v/>
      </c>
      <c r="C1233" s="219" t="str">
        <f>IF(LEN(A1233)=0,"",INDEX('Smelter Look-up'!$C:$C,MATCH($A1233,'Smelter Look-up'!$E:$E,0)))</f>
        <v/>
      </c>
      <c r="D1233" s="278"/>
      <c r="E1233" s="215" t="s">
        <v>15631</v>
      </c>
      <c r="F1233" s="215" t="s">
        <v>15631</v>
      </c>
      <c r="G1233" s="215" t="s">
        <v>15631</v>
      </c>
      <c r="H1233" s="216" t="str">
        <f ca="1">IF(ISERROR($V1233),"",OFFSET('Smelter Look-up'!$G$4,$V1233-4,0))</f>
        <v/>
      </c>
      <c r="I1233" s="217" t="s">
        <v>15631</v>
      </c>
      <c r="J1233" s="217" t="s">
        <v>15631</v>
      </c>
      <c r="K1233" s="268"/>
      <c r="L1233" s="268"/>
      <c r="M1233" s="268"/>
      <c r="N1233" s="268"/>
      <c r="O1233" s="268"/>
      <c r="P1233" s="218"/>
      <c r="Q1233" s="269"/>
      <c r="R1233" s="215" t="str">
        <f ca="1">IF(ISERROR($V1233),"",OFFSET('Smelter Look-up'!$C$4,$V1233-4,0)&amp;"")</f>
        <v/>
      </c>
      <c r="S1233" s="222" t="str">
        <f t="shared" ca="1" si="177"/>
        <v/>
      </c>
      <c r="T1233" s="222" t="str">
        <f ca="1">IF(B1233="","",IF(ISERROR(MATCH($J1233,SorP!$B$1:$B$6230,0)),"",INDIRECT("'SorP'!$A$"&amp;MATCH($J1233,SorP!$B$1:$B$6230,0))))</f>
        <v/>
      </c>
      <c r="U1233" s="238"/>
      <c r="V1233" s="270" t="e">
        <f>IF(C1233="",NA(),MATCH($B1233&amp;$C1233,'Smelter Look-up'!$J:$J,0))</f>
        <v>#N/A</v>
      </c>
      <c r="W1233" s="271"/>
      <c r="X1233" s="271">
        <f t="shared" si="178"/>
        <v>0</v>
      </c>
      <c r="Y1233" s="271"/>
      <c r="Z1233" s="271"/>
      <c r="AB1233" s="273" t="str">
        <f t="shared" si="179"/>
        <v/>
      </c>
    </row>
    <row r="1234" spans="1:28" s="272" customFormat="1" ht="20.25">
      <c r="A1234" s="214"/>
      <c r="B1234" s="215" t="str">
        <f>IF(LEN(A1234)=0,"",INDEX('Smelter Look-up'!$A:$A,MATCH($A1234,'Smelter Look-up'!$E:$E,0)))</f>
        <v/>
      </c>
      <c r="C1234" s="219" t="str">
        <f>IF(LEN(A1234)=0,"",INDEX('Smelter Look-up'!$C:$C,MATCH($A1234,'Smelter Look-up'!$E:$E,0)))</f>
        <v/>
      </c>
      <c r="D1234" s="278"/>
      <c r="E1234" s="215" t="s">
        <v>15631</v>
      </c>
      <c r="F1234" s="215" t="s">
        <v>15631</v>
      </c>
      <c r="G1234" s="215" t="s">
        <v>15631</v>
      </c>
      <c r="H1234" s="216" t="str">
        <f ca="1">IF(ISERROR($V1234),"",OFFSET('Smelter Look-up'!$G$4,$V1234-4,0))</f>
        <v/>
      </c>
      <c r="I1234" s="217" t="s">
        <v>15631</v>
      </c>
      <c r="J1234" s="217" t="s">
        <v>15631</v>
      </c>
      <c r="K1234" s="268"/>
      <c r="L1234" s="268"/>
      <c r="M1234" s="268"/>
      <c r="N1234" s="268"/>
      <c r="O1234" s="268"/>
      <c r="P1234" s="218"/>
      <c r="Q1234" s="269"/>
      <c r="R1234" s="215" t="str">
        <f ca="1">IF(ISERROR($V1234),"",OFFSET('Smelter Look-up'!$C$4,$V1234-4,0)&amp;"")</f>
        <v/>
      </c>
      <c r="S1234" s="222" t="str">
        <f t="shared" ca="1" si="177"/>
        <v/>
      </c>
      <c r="T1234" s="222" t="str">
        <f ca="1">IF(B1234="","",IF(ISERROR(MATCH($J1234,SorP!$B$1:$B$6230,0)),"",INDIRECT("'SorP'!$A$"&amp;MATCH($J1234,SorP!$B$1:$B$6230,0))))</f>
        <v/>
      </c>
      <c r="U1234" s="238"/>
      <c r="V1234" s="270" t="e">
        <f>IF(C1234="",NA(),MATCH($B1234&amp;$C1234,'Smelter Look-up'!$J:$J,0))</f>
        <v>#N/A</v>
      </c>
      <c r="W1234" s="271"/>
      <c r="X1234" s="271">
        <f t="shared" si="178"/>
        <v>0</v>
      </c>
      <c r="Y1234" s="271"/>
      <c r="Z1234" s="271"/>
      <c r="AB1234" s="273" t="str">
        <f t="shared" si="179"/>
        <v/>
      </c>
    </row>
    <row r="1235" spans="1:28" s="272" customFormat="1" ht="20.25">
      <c r="A1235" s="214"/>
      <c r="B1235" s="215" t="str">
        <f>IF(LEN(A1235)=0,"",INDEX('Smelter Look-up'!$A:$A,MATCH($A1235,'Smelter Look-up'!$E:$E,0)))</f>
        <v/>
      </c>
      <c r="C1235" s="219" t="str">
        <f>IF(LEN(A1235)=0,"",INDEX('Smelter Look-up'!$C:$C,MATCH($A1235,'Smelter Look-up'!$E:$E,0)))</f>
        <v/>
      </c>
      <c r="D1235" s="278"/>
      <c r="E1235" s="215" t="s">
        <v>15631</v>
      </c>
      <c r="F1235" s="215" t="s">
        <v>15631</v>
      </c>
      <c r="G1235" s="215" t="s">
        <v>15631</v>
      </c>
      <c r="H1235" s="216" t="str">
        <f ca="1">IF(ISERROR($V1235),"",OFFSET('Smelter Look-up'!$G$4,$V1235-4,0))</f>
        <v/>
      </c>
      <c r="I1235" s="217" t="s">
        <v>15631</v>
      </c>
      <c r="J1235" s="217" t="s">
        <v>15631</v>
      </c>
      <c r="K1235" s="268"/>
      <c r="L1235" s="268"/>
      <c r="M1235" s="268"/>
      <c r="N1235" s="268"/>
      <c r="O1235" s="268"/>
      <c r="P1235" s="218"/>
      <c r="Q1235" s="269"/>
      <c r="R1235" s="215" t="str">
        <f ca="1">IF(ISERROR($V1235),"",OFFSET('Smelter Look-up'!$C$4,$V1235-4,0)&amp;"")</f>
        <v/>
      </c>
      <c r="S1235" s="222" t="str">
        <f t="shared" ca="1" si="177"/>
        <v/>
      </c>
      <c r="T1235" s="222" t="str">
        <f ca="1">IF(B1235="","",IF(ISERROR(MATCH($J1235,SorP!$B$1:$B$6230,0)),"",INDIRECT("'SorP'!$A$"&amp;MATCH($J1235,SorP!$B$1:$B$6230,0))))</f>
        <v/>
      </c>
      <c r="U1235" s="238"/>
      <c r="V1235" s="270" t="e">
        <f>IF(C1235="",NA(),MATCH($B1235&amp;$C1235,'Smelter Look-up'!$J:$J,0))</f>
        <v>#N/A</v>
      </c>
      <c r="W1235" s="271"/>
      <c r="X1235" s="271">
        <f t="shared" si="178"/>
        <v>0</v>
      </c>
      <c r="Y1235" s="271"/>
      <c r="Z1235" s="271"/>
      <c r="AB1235" s="273" t="str">
        <f t="shared" si="179"/>
        <v/>
      </c>
    </row>
    <row r="1236" spans="1:28" s="272" customFormat="1" ht="20.25">
      <c r="A1236" s="214"/>
      <c r="B1236" s="215" t="str">
        <f>IF(LEN(A1236)=0,"",INDEX('Smelter Look-up'!$A:$A,MATCH($A1236,'Smelter Look-up'!$E:$E,0)))</f>
        <v/>
      </c>
      <c r="C1236" s="219" t="str">
        <f>IF(LEN(A1236)=0,"",INDEX('Smelter Look-up'!$C:$C,MATCH($A1236,'Smelter Look-up'!$E:$E,0)))</f>
        <v/>
      </c>
      <c r="D1236" s="278"/>
      <c r="E1236" s="215" t="s">
        <v>15631</v>
      </c>
      <c r="F1236" s="215" t="s">
        <v>15631</v>
      </c>
      <c r="G1236" s="215" t="s">
        <v>15631</v>
      </c>
      <c r="H1236" s="216" t="str">
        <f ca="1">IF(ISERROR($V1236),"",OFFSET('Smelter Look-up'!$G$4,$V1236-4,0))</f>
        <v/>
      </c>
      <c r="I1236" s="217" t="s">
        <v>15631</v>
      </c>
      <c r="J1236" s="217" t="s">
        <v>15631</v>
      </c>
      <c r="K1236" s="268"/>
      <c r="L1236" s="268"/>
      <c r="M1236" s="268"/>
      <c r="N1236" s="268"/>
      <c r="O1236" s="268"/>
      <c r="P1236" s="218"/>
      <c r="Q1236" s="269"/>
      <c r="R1236" s="215" t="str">
        <f ca="1">IF(ISERROR($V1236),"",OFFSET('Smelter Look-up'!$C$4,$V1236-4,0)&amp;"")</f>
        <v/>
      </c>
      <c r="S1236" s="222" t="str">
        <f t="shared" ca="1" si="177"/>
        <v/>
      </c>
      <c r="T1236" s="222" t="str">
        <f ca="1">IF(B1236="","",IF(ISERROR(MATCH($J1236,SorP!$B$1:$B$6230,0)),"",INDIRECT("'SorP'!$A$"&amp;MATCH($J1236,SorP!$B$1:$B$6230,0))))</f>
        <v/>
      </c>
      <c r="U1236" s="238"/>
      <c r="V1236" s="270" t="e">
        <f>IF(C1236="",NA(),MATCH($B1236&amp;$C1236,'Smelter Look-up'!$J:$J,0))</f>
        <v>#N/A</v>
      </c>
      <c r="W1236" s="271"/>
      <c r="X1236" s="271">
        <f t="shared" si="178"/>
        <v>0</v>
      </c>
      <c r="Y1236" s="271"/>
      <c r="Z1236" s="271"/>
      <c r="AB1236" s="273" t="str">
        <f t="shared" si="179"/>
        <v/>
      </c>
    </row>
    <row r="1237" spans="1:28" s="272" customFormat="1" ht="20.25">
      <c r="A1237" s="214"/>
      <c r="B1237" s="215" t="str">
        <f>IF(LEN(A1237)=0,"",INDEX('Smelter Look-up'!$A:$A,MATCH($A1237,'Smelter Look-up'!$E:$E,0)))</f>
        <v/>
      </c>
      <c r="C1237" s="219" t="str">
        <f>IF(LEN(A1237)=0,"",INDEX('Smelter Look-up'!$C:$C,MATCH($A1237,'Smelter Look-up'!$E:$E,0)))</f>
        <v/>
      </c>
      <c r="D1237" s="278"/>
      <c r="E1237" s="215" t="s">
        <v>15631</v>
      </c>
      <c r="F1237" s="215" t="s">
        <v>15631</v>
      </c>
      <c r="G1237" s="215" t="s">
        <v>15631</v>
      </c>
      <c r="H1237" s="216" t="str">
        <f ca="1">IF(ISERROR($V1237),"",OFFSET('Smelter Look-up'!$G$4,$V1237-4,0))</f>
        <v/>
      </c>
      <c r="I1237" s="217" t="s">
        <v>15631</v>
      </c>
      <c r="J1237" s="217" t="s">
        <v>15631</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si="178"/>
        <v>0</v>
      </c>
      <c r="Y1237" s="271"/>
      <c r="Z1237" s="271"/>
      <c r="AB1237" s="273" t="str">
        <f t="shared" si="179"/>
        <v/>
      </c>
    </row>
    <row r="1238" spans="1:28" s="272" customFormat="1" ht="20.25">
      <c r="A1238" s="214"/>
      <c r="B1238" s="215" t="str">
        <f>IF(LEN(A1238)=0,"",INDEX('Smelter Look-up'!$A:$A,MATCH($A1238,'Smelter Look-up'!$E:$E,0)))</f>
        <v/>
      </c>
      <c r="C1238" s="219" t="str">
        <f>IF(LEN(A1238)=0,"",INDEX('Smelter Look-up'!$C:$C,MATCH($A1238,'Smelter Look-up'!$E:$E,0)))</f>
        <v/>
      </c>
      <c r="D1238" s="278"/>
      <c r="E1238" s="215" t="s">
        <v>15631</v>
      </c>
      <c r="F1238" s="215" t="s">
        <v>15631</v>
      </c>
      <c r="G1238" s="215" t="s">
        <v>15631</v>
      </c>
      <c r="H1238" s="216" t="str">
        <f ca="1">IF(ISERROR($V1238),"",OFFSET('Smelter Look-up'!$G$4,$V1238-4,0))</f>
        <v/>
      </c>
      <c r="I1238" s="217" t="s">
        <v>15631</v>
      </c>
      <c r="J1238" s="217" t="s">
        <v>15631</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si="178"/>
        <v>0</v>
      </c>
      <c r="Y1238" s="271"/>
      <c r="Z1238" s="271"/>
      <c r="AB1238" s="273" t="str">
        <f t="shared" si="179"/>
        <v/>
      </c>
    </row>
    <row r="1239" spans="1:28" s="272" customFormat="1" ht="20.25">
      <c r="A1239" s="214"/>
      <c r="B1239" s="215" t="str">
        <f>IF(LEN(A1239)=0,"",INDEX('Smelter Look-up'!$A:$A,MATCH($A1239,'Smelter Look-up'!$E:$E,0)))</f>
        <v/>
      </c>
      <c r="C1239" s="219" t="str">
        <f>IF(LEN(A1239)=0,"",INDEX('Smelter Look-up'!$C:$C,MATCH($A1239,'Smelter Look-up'!$E:$E,0)))</f>
        <v/>
      </c>
      <c r="D1239" s="278"/>
      <c r="E1239" s="215" t="s">
        <v>15631</v>
      </c>
      <c r="F1239" s="215" t="s">
        <v>15631</v>
      </c>
      <c r="G1239" s="215" t="s">
        <v>15631</v>
      </c>
      <c r="H1239" s="216" t="str">
        <f ca="1">IF(ISERROR($V1239),"",OFFSET('Smelter Look-up'!$G$4,$V1239-4,0))</f>
        <v/>
      </c>
      <c r="I1239" s="217" t="s">
        <v>15631</v>
      </c>
      <c r="J1239" s="217" t="s">
        <v>15631</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si="178"/>
        <v>0</v>
      </c>
      <c r="Y1239" s="271"/>
      <c r="Z1239" s="271"/>
      <c r="AB1239" s="273" t="str">
        <f t="shared" si="179"/>
        <v/>
      </c>
    </row>
    <row r="1240" spans="1:28" s="272" customFormat="1" ht="20.25">
      <c r="A1240" s="214"/>
      <c r="B1240" s="215" t="str">
        <f>IF(LEN(A1240)=0,"",INDEX('Smelter Look-up'!$A:$A,MATCH($A1240,'Smelter Look-up'!$E:$E,0)))</f>
        <v/>
      </c>
      <c r="C1240" s="219" t="str">
        <f>IF(LEN(A1240)=0,"",INDEX('Smelter Look-up'!$C:$C,MATCH($A1240,'Smelter Look-up'!$E:$E,0)))</f>
        <v/>
      </c>
      <c r="D1240" s="278"/>
      <c r="E1240" s="215" t="s">
        <v>15631</v>
      </c>
      <c r="F1240" s="215" t="s">
        <v>15631</v>
      </c>
      <c r="G1240" s="215" t="s">
        <v>15631</v>
      </c>
      <c r="H1240" s="216" t="str">
        <f ca="1">IF(ISERROR($V1240),"",OFFSET('Smelter Look-up'!$G$4,$V1240-4,0))</f>
        <v/>
      </c>
      <c r="I1240" s="217" t="s">
        <v>15631</v>
      </c>
      <c r="J1240" s="217" t="s">
        <v>15631</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si="178"/>
        <v>0</v>
      </c>
      <c r="Y1240" s="271"/>
      <c r="Z1240" s="271"/>
      <c r="AB1240" s="273" t="str">
        <f t="shared" si="179"/>
        <v/>
      </c>
    </row>
    <row r="1241" spans="1:28" s="272" customFormat="1" ht="20.25">
      <c r="A1241" s="214"/>
      <c r="B1241" s="215" t="str">
        <f>IF(LEN(A1241)=0,"",INDEX('Smelter Look-up'!$A:$A,MATCH($A1241,'Smelter Look-up'!$E:$E,0)))</f>
        <v/>
      </c>
      <c r="C1241" s="219" t="str">
        <f>IF(LEN(A1241)=0,"",INDEX('Smelter Look-up'!$C:$C,MATCH($A1241,'Smelter Look-up'!$E:$E,0)))</f>
        <v/>
      </c>
      <c r="D1241" s="278"/>
      <c r="E1241" s="215" t="s">
        <v>15631</v>
      </c>
      <c r="F1241" s="215" t="s">
        <v>15631</v>
      </c>
      <c r="G1241" s="215" t="s">
        <v>15631</v>
      </c>
      <c r="H1241" s="216" t="str">
        <f ca="1">IF(ISERROR($V1241),"",OFFSET('Smelter Look-up'!$G$4,$V1241-4,0))</f>
        <v/>
      </c>
      <c r="I1241" s="217" t="s">
        <v>15631</v>
      </c>
      <c r="J1241" s="217" t="s">
        <v>15631</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si="178"/>
        <v>0</v>
      </c>
      <c r="Y1241" s="271"/>
      <c r="Z1241" s="271"/>
      <c r="AB1241" s="273" t="str">
        <f t="shared" si="179"/>
        <v/>
      </c>
    </row>
    <row r="1242" spans="1:28" s="272" customFormat="1" ht="20.25">
      <c r="A1242" s="214"/>
      <c r="B1242" s="215" t="str">
        <f>IF(LEN(A1242)=0,"",INDEX('Smelter Look-up'!$A:$A,MATCH($A1242,'Smelter Look-up'!$E:$E,0)))</f>
        <v/>
      </c>
      <c r="C1242" s="219" t="str">
        <f>IF(LEN(A1242)=0,"",INDEX('Smelter Look-up'!$C:$C,MATCH($A1242,'Smelter Look-up'!$E:$E,0)))</f>
        <v/>
      </c>
      <c r="D1242" s="278"/>
      <c r="E1242" s="215" t="s">
        <v>15631</v>
      </c>
      <c r="F1242" s="215" t="s">
        <v>15631</v>
      </c>
      <c r="G1242" s="215" t="s">
        <v>15631</v>
      </c>
      <c r="H1242" s="216" t="str">
        <f ca="1">IF(ISERROR($V1242),"",OFFSET('Smelter Look-up'!$G$4,$V1242-4,0))</f>
        <v/>
      </c>
      <c r="I1242" s="217" t="s">
        <v>15631</v>
      </c>
      <c r="J1242" s="217" t="s">
        <v>15631</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si="178"/>
        <v>0</v>
      </c>
      <c r="Y1242" s="271"/>
      <c r="Z1242" s="271"/>
      <c r="AB1242" s="273" t="str">
        <f t="shared" si="179"/>
        <v/>
      </c>
    </row>
    <row r="1243" spans="1:28" s="272" customFormat="1" ht="20.25">
      <c r="A1243" s="214"/>
      <c r="B1243" s="215" t="str">
        <f>IF(LEN(A1243)=0,"",INDEX('Smelter Look-up'!$A:$A,MATCH($A1243,'Smelter Look-up'!$E:$E,0)))</f>
        <v/>
      </c>
      <c r="C1243" s="219" t="str">
        <f>IF(LEN(A1243)=0,"",INDEX('Smelter Look-up'!$C:$C,MATCH($A1243,'Smelter Look-up'!$E:$E,0)))</f>
        <v/>
      </c>
      <c r="D1243" s="278"/>
      <c r="E1243" s="215" t="s">
        <v>15631</v>
      </c>
      <c r="F1243" s="215" t="s">
        <v>15631</v>
      </c>
      <c r="G1243" s="215" t="s">
        <v>15631</v>
      </c>
      <c r="H1243" s="216" t="str">
        <f ca="1">IF(ISERROR($V1243),"",OFFSET('Smelter Look-up'!$G$4,$V1243-4,0))</f>
        <v/>
      </c>
      <c r="I1243" s="217" t="s">
        <v>15631</v>
      </c>
      <c r="J1243" s="217" t="s">
        <v>15631</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
        <v>15631</v>
      </c>
      <c r="F1244" s="215" t="s">
        <v>15631</v>
      </c>
      <c r="G1244" s="215" t="s">
        <v>15631</v>
      </c>
      <c r="H1244" s="216" t="str">
        <f ca="1">IF(ISERROR($V1244),"",OFFSET('Smelter Look-up'!$G$4,$V1244-4,0))</f>
        <v/>
      </c>
      <c r="I1244" s="217" t="s">
        <v>15631</v>
      </c>
      <c r="J1244" s="217" t="s">
        <v>15631</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
        <v>15631</v>
      </c>
      <c r="F1245" s="215" t="s">
        <v>15631</v>
      </c>
      <c r="G1245" s="215" t="s">
        <v>15631</v>
      </c>
      <c r="H1245" s="216" t="str">
        <f ca="1">IF(ISERROR($V1245),"",OFFSET('Smelter Look-up'!$G$4,$V1245-4,0))</f>
        <v/>
      </c>
      <c r="I1245" s="217" t="s">
        <v>15631</v>
      </c>
      <c r="J1245" s="217" t="s">
        <v>15631</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
        <v>15631</v>
      </c>
      <c r="F1246" s="215" t="s">
        <v>15631</v>
      </c>
      <c r="G1246" s="215" t="s">
        <v>15631</v>
      </c>
      <c r="H1246" s="216" t="str">
        <f ca="1">IF(ISERROR($V1246),"",OFFSET('Smelter Look-up'!$G$4,$V1246-4,0))</f>
        <v/>
      </c>
      <c r="I1246" s="217" t="s">
        <v>15631</v>
      </c>
      <c r="J1246" s="217" t="s">
        <v>15631</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
        <v>15631</v>
      </c>
      <c r="F1247" s="215" t="s">
        <v>15631</v>
      </c>
      <c r="G1247" s="215" t="s">
        <v>15631</v>
      </c>
      <c r="H1247" s="216" t="str">
        <f ca="1">IF(ISERROR($V1247),"",OFFSET('Smelter Look-up'!$G$4,$V1247-4,0))</f>
        <v/>
      </c>
      <c r="I1247" s="217" t="s">
        <v>15631</v>
      </c>
      <c r="J1247" s="217" t="s">
        <v>15631</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
        <v>15631</v>
      </c>
      <c r="F1248" s="215" t="s">
        <v>15631</v>
      </c>
      <c r="G1248" s="215" t="s">
        <v>15631</v>
      </c>
      <c r="H1248" s="216" t="str">
        <f ca="1">IF(ISERROR($V1248),"",OFFSET('Smelter Look-up'!$G$4,$V1248-4,0))</f>
        <v/>
      </c>
      <c r="I1248" s="217" t="s">
        <v>15631</v>
      </c>
      <c r="J1248" s="217" t="s">
        <v>15631</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
        <v>15631</v>
      </c>
      <c r="F1249" s="215" t="s">
        <v>15631</v>
      </c>
      <c r="G1249" s="215" t="s">
        <v>15631</v>
      </c>
      <c r="H1249" s="216" t="str">
        <f ca="1">IF(ISERROR($V1249),"",OFFSET('Smelter Look-up'!$G$4,$V1249-4,0))</f>
        <v/>
      </c>
      <c r="I1249" s="217" t="s">
        <v>15631</v>
      </c>
      <c r="J1249" s="217" t="s">
        <v>15631</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
        <v>15631</v>
      </c>
      <c r="F1250" s="215" t="s">
        <v>15631</v>
      </c>
      <c r="G1250" s="215" t="s">
        <v>15631</v>
      </c>
      <c r="H1250" s="216" t="str">
        <f ca="1">IF(ISERROR($V1250),"",OFFSET('Smelter Look-up'!$G$4,$V1250-4,0))</f>
        <v/>
      </c>
      <c r="I1250" s="217" t="s">
        <v>15631</v>
      </c>
      <c r="J1250" s="217" t="s">
        <v>15631</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
        <v>15631</v>
      </c>
      <c r="F1251" s="215" t="s">
        <v>15631</v>
      </c>
      <c r="G1251" s="215" t="s">
        <v>15631</v>
      </c>
      <c r="H1251" s="216" t="str">
        <f ca="1">IF(ISERROR($V1251),"",OFFSET('Smelter Look-up'!$G$4,$V1251-4,0))</f>
        <v/>
      </c>
      <c r="I1251" s="217" t="s">
        <v>15631</v>
      </c>
      <c r="J1251" s="217" t="s">
        <v>15631</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
        <v>15631</v>
      </c>
      <c r="F1252" s="215" t="s">
        <v>15631</v>
      </c>
      <c r="G1252" s="215" t="s">
        <v>15631</v>
      </c>
      <c r="H1252" s="216" t="str">
        <f ca="1">IF(ISERROR($V1252),"",OFFSET('Smelter Look-up'!$G$4,$V1252-4,0))</f>
        <v/>
      </c>
      <c r="I1252" s="217" t="s">
        <v>15631</v>
      </c>
      <c r="J1252" s="217" t="s">
        <v>15631</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
        <v>15631</v>
      </c>
      <c r="F1253" s="215" t="s">
        <v>15631</v>
      </c>
      <c r="G1253" s="215" t="s">
        <v>15631</v>
      </c>
      <c r="H1253" s="216" t="str">
        <f ca="1">IF(ISERROR($V1253),"",OFFSET('Smelter Look-up'!$G$4,$V1253-4,0))</f>
        <v/>
      </c>
      <c r="I1253" s="217" t="s">
        <v>15631</v>
      </c>
      <c r="J1253" s="217" t="s">
        <v>15631</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
        <v>15631</v>
      </c>
      <c r="F1254" s="215" t="s">
        <v>15631</v>
      </c>
      <c r="G1254" s="215" t="s">
        <v>15631</v>
      </c>
      <c r="H1254" s="216" t="str">
        <f ca="1">IF(ISERROR($V1254),"",OFFSET('Smelter Look-up'!$G$4,$V1254-4,0))</f>
        <v/>
      </c>
      <c r="I1254" s="217" t="s">
        <v>15631</v>
      </c>
      <c r="J1254" s="217" t="s">
        <v>15631</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
        <v>15631</v>
      </c>
      <c r="F1255" s="215" t="s">
        <v>15631</v>
      </c>
      <c r="G1255" s="215" t="s">
        <v>15631</v>
      </c>
      <c r="H1255" s="216" t="str">
        <f ca="1">IF(ISERROR($V1255),"",OFFSET('Smelter Look-up'!$G$4,$V1255-4,0))</f>
        <v/>
      </c>
      <c r="I1255" s="217" t="s">
        <v>15631</v>
      </c>
      <c r="J1255" s="217" t="s">
        <v>15631</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
        <v>15631</v>
      </c>
      <c r="F1256" s="215" t="s">
        <v>15631</v>
      </c>
      <c r="G1256" s="215" t="s">
        <v>15631</v>
      </c>
      <c r="H1256" s="216" t="str">
        <f ca="1">IF(ISERROR($V1256),"",OFFSET('Smelter Look-up'!$G$4,$V1256-4,0))</f>
        <v/>
      </c>
      <c r="I1256" s="217" t="s">
        <v>15631</v>
      </c>
      <c r="J1256" s="217" t="s">
        <v>15631</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
        <v>15631</v>
      </c>
      <c r="F1257" s="215" t="s">
        <v>15631</v>
      </c>
      <c r="G1257" s="215" t="s">
        <v>15631</v>
      </c>
      <c r="H1257" s="216" t="str">
        <f ca="1">IF(ISERROR($V1257),"",OFFSET('Smelter Look-up'!$G$4,$V1257-4,0))</f>
        <v/>
      </c>
      <c r="I1257" s="217" t="s">
        <v>15631</v>
      </c>
      <c r="J1257" s="217" t="s">
        <v>15631</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
        <v>15631</v>
      </c>
      <c r="F1258" s="215" t="s">
        <v>15631</v>
      </c>
      <c r="G1258" s="215" t="s">
        <v>15631</v>
      </c>
      <c r="H1258" s="216" t="str">
        <f ca="1">IF(ISERROR($V1258),"",OFFSET('Smelter Look-up'!$G$4,$V1258-4,0))</f>
        <v/>
      </c>
      <c r="I1258" s="217" t="s">
        <v>15631</v>
      </c>
      <c r="J1258" s="217" t="s">
        <v>15631</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
        <v>15631</v>
      </c>
      <c r="F1259" s="215" t="s">
        <v>15631</v>
      </c>
      <c r="G1259" s="215" t="s">
        <v>15631</v>
      </c>
      <c r="H1259" s="216" t="str">
        <f ca="1">IF(ISERROR($V1259),"",OFFSET('Smelter Look-up'!$G$4,$V1259-4,0))</f>
        <v/>
      </c>
      <c r="I1259" s="217" t="s">
        <v>15631</v>
      </c>
      <c r="J1259" s="217" t="s">
        <v>15631</v>
      </c>
      <c r="K1259" s="268"/>
      <c r="L1259" s="268"/>
      <c r="M1259" s="268"/>
      <c r="N1259" s="268"/>
      <c r="O1259" s="268"/>
      <c r="P1259" s="218"/>
      <c r="Q1259" s="269"/>
      <c r="R1259" s="215" t="str">
        <f ca="1">IF(ISERROR($V1259),"",OFFSET('Smelter Look-up'!$C$4,$V1259-4,0)&amp;"")</f>
        <v/>
      </c>
      <c r="S1259" s="222" t="str">
        <f t="shared" ref="S1259" ca="1" si="180">IF(B1259="","",IF(ISERROR(MATCH($E1259,CL,0)),"Unknown",INDIRECT("'C'!$A$"&amp;MATCH($E1259,CL,0)+1)))</f>
        <v/>
      </c>
      <c r="T1259" s="222" t="str">
        <f ca="1">IF(B1259="","",IF(ISERROR(MATCH($J1259,SorP!$B$1:$B$6230,0)),"",INDIRECT("'SorP'!$A$"&amp;MATCH($J1259,SorP!$B$1:$B$6230,0))))</f>
        <v/>
      </c>
      <c r="U1259" s="238"/>
      <c r="V1259" s="270" t="e">
        <f>IF(C1259="",NA(),MATCH($B1259&amp;$C1259,'Smelter Look-up'!$J:$J,0))</f>
        <v>#N/A</v>
      </c>
      <c r="W1259" s="271"/>
      <c r="X1259" s="271">
        <f t="shared" ref="X1259" si="181">IF(AND(C1259="Smelter not listed",OR(LEN(D1259)=0,LEN(E1259)=0)),1,0)</f>
        <v>0</v>
      </c>
      <c r="Y1259" s="271"/>
      <c r="Z1259" s="271"/>
      <c r="AB1259" s="273" t="str">
        <f t="shared" ref="AB1259" si="182">B1259&amp;C1259</f>
        <v/>
      </c>
    </row>
    <row r="1260" spans="1:28" s="272" customFormat="1" ht="20.25">
      <c r="A1260" s="214"/>
      <c r="B1260" s="215" t="str">
        <f>IF(LEN(A1260)=0,"",INDEX('Smelter Look-up'!$A:$A,MATCH($A1260,'Smelter Look-up'!$E:$E,0)))</f>
        <v/>
      </c>
      <c r="C1260" s="219" t="str">
        <f>IF(LEN(A1260)=0,"",INDEX('Smelter Look-up'!$C:$C,MATCH($A1260,'Smelter Look-up'!$E:$E,0)))</f>
        <v/>
      </c>
      <c r="D1260" s="278"/>
      <c r="E1260" s="215" t="s">
        <v>15631</v>
      </c>
      <c r="F1260" s="215" t="s">
        <v>15631</v>
      </c>
      <c r="G1260" s="215" t="s">
        <v>15631</v>
      </c>
      <c r="H1260" s="216" t="str">
        <f ca="1">IF(ISERROR($V1260),"",OFFSET('Smelter Look-up'!$G$4,$V1260-4,0))</f>
        <v/>
      </c>
      <c r="I1260" s="217" t="s">
        <v>15631</v>
      </c>
      <c r="J1260" s="217" t="s">
        <v>15631</v>
      </c>
      <c r="K1260" s="268"/>
      <c r="L1260" s="268"/>
      <c r="M1260" s="268"/>
      <c r="N1260" s="268"/>
      <c r="O1260" s="268"/>
      <c r="P1260" s="218"/>
      <c r="Q1260" s="269"/>
      <c r="R1260" s="215" t="str">
        <f ca="1">IF(ISERROR($V1260),"",OFFSET('Smelter Look-up'!$C$4,$V1260-4,0)&amp;"")</f>
        <v/>
      </c>
      <c r="S1260" s="222" t="str">
        <f t="shared" ref="S1260:S1291" ca="1" si="183">IF(B1260="","",IF(ISERROR(MATCH($E1260,CL,0)),"Unknown",INDIRECT("'C'!$A$"&amp;MATCH($E1260,CL,0)+1)))</f>
        <v/>
      </c>
      <c r="T1260" s="222" t="str">
        <f ca="1">IF(B1260="","",IF(ISERROR(MATCH($J1260,SorP!$B$1:$B$6230,0)),"",INDIRECT("'SorP'!$A$"&amp;MATCH($J1260,SorP!$B$1:$B$6230,0))))</f>
        <v/>
      </c>
      <c r="U1260" s="238"/>
      <c r="V1260" s="270" t="e">
        <f>IF(C1260="",NA(),MATCH($B1260&amp;$C1260,'Smelter Look-up'!$J:$J,0))</f>
        <v>#N/A</v>
      </c>
      <c r="W1260" s="271"/>
      <c r="X1260" s="271">
        <f t="shared" ref="X1260:X1291" si="184">IF(AND(C1260="Smelter not listed",OR(LEN(D1260)=0,LEN(E1260)=0)),1,0)</f>
        <v>0</v>
      </c>
      <c r="Y1260" s="271"/>
      <c r="Z1260" s="271"/>
      <c r="AB1260" s="273" t="str">
        <f t="shared" ref="AB1260:AB1291" si="185">B1260&amp;C1260</f>
        <v/>
      </c>
    </row>
    <row r="1261" spans="1:28" s="272" customFormat="1" ht="20.25">
      <c r="A1261" s="214"/>
      <c r="B1261" s="215" t="str">
        <f>IF(LEN(A1261)=0,"",INDEX('Smelter Look-up'!$A:$A,MATCH($A1261,'Smelter Look-up'!$E:$E,0)))</f>
        <v/>
      </c>
      <c r="C1261" s="219" t="str">
        <f>IF(LEN(A1261)=0,"",INDEX('Smelter Look-up'!$C:$C,MATCH($A1261,'Smelter Look-up'!$E:$E,0)))</f>
        <v/>
      </c>
      <c r="D1261" s="278"/>
      <c r="E1261" s="215" t="s">
        <v>15631</v>
      </c>
      <c r="F1261" s="215" t="s">
        <v>15631</v>
      </c>
      <c r="G1261" s="215" t="s">
        <v>15631</v>
      </c>
      <c r="H1261" s="216" t="str">
        <f ca="1">IF(ISERROR($V1261),"",OFFSET('Smelter Look-up'!$G$4,$V1261-4,0))</f>
        <v/>
      </c>
      <c r="I1261" s="217" t="s">
        <v>15631</v>
      </c>
      <c r="J1261" s="217" t="s">
        <v>15631</v>
      </c>
      <c r="K1261" s="268"/>
      <c r="L1261" s="268"/>
      <c r="M1261" s="268"/>
      <c r="N1261" s="268"/>
      <c r="O1261" s="268"/>
      <c r="P1261" s="218"/>
      <c r="Q1261" s="269"/>
      <c r="R1261" s="215" t="str">
        <f ca="1">IF(ISERROR($V1261),"",OFFSET('Smelter Look-up'!$C$4,$V1261-4,0)&amp;"")</f>
        <v/>
      </c>
      <c r="S1261" s="222" t="str">
        <f t="shared" ca="1" si="183"/>
        <v/>
      </c>
      <c r="T1261" s="222" t="str">
        <f ca="1">IF(B1261="","",IF(ISERROR(MATCH($J1261,SorP!$B$1:$B$6230,0)),"",INDIRECT("'SorP'!$A$"&amp;MATCH($J1261,SorP!$B$1:$B$6230,0))))</f>
        <v/>
      </c>
      <c r="U1261" s="238"/>
      <c r="V1261" s="270" t="e">
        <f>IF(C1261="",NA(),MATCH($B1261&amp;$C1261,'Smelter Look-up'!$J:$J,0))</f>
        <v>#N/A</v>
      </c>
      <c r="W1261" s="271"/>
      <c r="X1261" s="271">
        <f t="shared" si="184"/>
        <v>0</v>
      </c>
      <c r="Y1261" s="271"/>
      <c r="Z1261" s="271"/>
      <c r="AB1261" s="273" t="str">
        <f t="shared" si="185"/>
        <v/>
      </c>
    </row>
    <row r="1262" spans="1:28" s="272" customFormat="1" ht="20.25">
      <c r="A1262" s="214"/>
      <c r="B1262" s="215" t="str">
        <f>IF(LEN(A1262)=0,"",INDEX('Smelter Look-up'!$A:$A,MATCH($A1262,'Smelter Look-up'!$E:$E,0)))</f>
        <v/>
      </c>
      <c r="C1262" s="219" t="str">
        <f>IF(LEN(A1262)=0,"",INDEX('Smelter Look-up'!$C:$C,MATCH($A1262,'Smelter Look-up'!$E:$E,0)))</f>
        <v/>
      </c>
      <c r="D1262" s="278"/>
      <c r="E1262" s="215" t="s">
        <v>15631</v>
      </c>
      <c r="F1262" s="215" t="s">
        <v>15631</v>
      </c>
      <c r="G1262" s="215" t="s">
        <v>15631</v>
      </c>
      <c r="H1262" s="216" t="str">
        <f ca="1">IF(ISERROR($V1262),"",OFFSET('Smelter Look-up'!$G$4,$V1262-4,0))</f>
        <v/>
      </c>
      <c r="I1262" s="217" t="s">
        <v>15631</v>
      </c>
      <c r="J1262" s="217" t="s">
        <v>15631</v>
      </c>
      <c r="K1262" s="268"/>
      <c r="L1262" s="268"/>
      <c r="M1262" s="268"/>
      <c r="N1262" s="268"/>
      <c r="O1262" s="268"/>
      <c r="P1262" s="218"/>
      <c r="Q1262" s="269"/>
      <c r="R1262" s="215" t="str">
        <f ca="1">IF(ISERROR($V1262),"",OFFSET('Smelter Look-up'!$C$4,$V1262-4,0)&amp;"")</f>
        <v/>
      </c>
      <c r="S1262" s="222" t="str">
        <f t="shared" ca="1" si="183"/>
        <v/>
      </c>
      <c r="T1262" s="222" t="str">
        <f ca="1">IF(B1262="","",IF(ISERROR(MATCH($J1262,SorP!$B$1:$B$6230,0)),"",INDIRECT("'SorP'!$A$"&amp;MATCH($J1262,SorP!$B$1:$B$6230,0))))</f>
        <v/>
      </c>
      <c r="U1262" s="238"/>
      <c r="V1262" s="270" t="e">
        <f>IF(C1262="",NA(),MATCH($B1262&amp;$C1262,'Smelter Look-up'!$J:$J,0))</f>
        <v>#N/A</v>
      </c>
      <c r="W1262" s="271"/>
      <c r="X1262" s="271">
        <f t="shared" si="184"/>
        <v>0</v>
      </c>
      <c r="Y1262" s="271"/>
      <c r="Z1262" s="271"/>
      <c r="AB1262" s="273" t="str">
        <f t="shared" si="185"/>
        <v/>
      </c>
    </row>
    <row r="1263" spans="1:28" s="272" customFormat="1" ht="20.25">
      <c r="A1263" s="214"/>
      <c r="B1263" s="215" t="str">
        <f>IF(LEN(A1263)=0,"",INDEX('Smelter Look-up'!$A:$A,MATCH($A1263,'Smelter Look-up'!$E:$E,0)))</f>
        <v/>
      </c>
      <c r="C1263" s="219" t="str">
        <f>IF(LEN(A1263)=0,"",INDEX('Smelter Look-up'!$C:$C,MATCH($A1263,'Smelter Look-up'!$E:$E,0)))</f>
        <v/>
      </c>
      <c r="D1263" s="278"/>
      <c r="E1263" s="215" t="s">
        <v>15631</v>
      </c>
      <c r="F1263" s="215" t="s">
        <v>15631</v>
      </c>
      <c r="G1263" s="215" t="s">
        <v>15631</v>
      </c>
      <c r="H1263" s="216" t="str">
        <f ca="1">IF(ISERROR($V1263),"",OFFSET('Smelter Look-up'!$G$4,$V1263-4,0))</f>
        <v/>
      </c>
      <c r="I1263" s="217" t="s">
        <v>15631</v>
      </c>
      <c r="J1263" s="217" t="s">
        <v>15631</v>
      </c>
      <c r="K1263" s="268"/>
      <c r="L1263" s="268"/>
      <c r="M1263" s="268"/>
      <c r="N1263" s="268"/>
      <c r="O1263" s="268"/>
      <c r="P1263" s="218"/>
      <c r="Q1263" s="269"/>
      <c r="R1263" s="215" t="str">
        <f ca="1">IF(ISERROR($V1263),"",OFFSET('Smelter Look-up'!$C$4,$V1263-4,0)&amp;"")</f>
        <v/>
      </c>
      <c r="S1263" s="222" t="str">
        <f t="shared" ca="1" si="183"/>
        <v/>
      </c>
      <c r="T1263" s="222" t="str">
        <f ca="1">IF(B1263="","",IF(ISERROR(MATCH($J1263,SorP!$B$1:$B$6230,0)),"",INDIRECT("'SorP'!$A$"&amp;MATCH($J1263,SorP!$B$1:$B$6230,0))))</f>
        <v/>
      </c>
      <c r="U1263" s="238"/>
      <c r="V1263" s="270" t="e">
        <f>IF(C1263="",NA(),MATCH($B1263&amp;$C1263,'Smelter Look-up'!$J:$J,0))</f>
        <v>#N/A</v>
      </c>
      <c r="W1263" s="271"/>
      <c r="X1263" s="271">
        <f t="shared" si="184"/>
        <v>0</v>
      </c>
      <c r="Y1263" s="271"/>
      <c r="Z1263" s="271"/>
      <c r="AB1263" s="273" t="str">
        <f t="shared" si="185"/>
        <v/>
      </c>
    </row>
    <row r="1264" spans="1:28" s="272" customFormat="1" ht="20.25">
      <c r="A1264" s="214"/>
      <c r="B1264" s="215" t="str">
        <f>IF(LEN(A1264)=0,"",INDEX('Smelter Look-up'!$A:$A,MATCH($A1264,'Smelter Look-up'!$E:$E,0)))</f>
        <v/>
      </c>
      <c r="C1264" s="219" t="str">
        <f>IF(LEN(A1264)=0,"",INDEX('Smelter Look-up'!$C:$C,MATCH($A1264,'Smelter Look-up'!$E:$E,0)))</f>
        <v/>
      </c>
      <c r="D1264" s="278"/>
      <c r="E1264" s="215" t="s">
        <v>15631</v>
      </c>
      <c r="F1264" s="215" t="s">
        <v>15631</v>
      </c>
      <c r="G1264" s="215" t="s">
        <v>15631</v>
      </c>
      <c r="H1264" s="216" t="str">
        <f ca="1">IF(ISERROR($V1264),"",OFFSET('Smelter Look-up'!$G$4,$V1264-4,0))</f>
        <v/>
      </c>
      <c r="I1264" s="217" t="s">
        <v>15631</v>
      </c>
      <c r="J1264" s="217" t="s">
        <v>15631</v>
      </c>
      <c r="K1264" s="268"/>
      <c r="L1264" s="268"/>
      <c r="M1264" s="268"/>
      <c r="N1264" s="268"/>
      <c r="O1264" s="268"/>
      <c r="P1264" s="218"/>
      <c r="Q1264" s="269"/>
      <c r="R1264" s="215" t="str">
        <f ca="1">IF(ISERROR($V1264),"",OFFSET('Smelter Look-up'!$C$4,$V1264-4,0)&amp;"")</f>
        <v/>
      </c>
      <c r="S1264" s="222" t="str">
        <f t="shared" ca="1" si="183"/>
        <v/>
      </c>
      <c r="T1264" s="222" t="str">
        <f ca="1">IF(B1264="","",IF(ISERROR(MATCH($J1264,SorP!$B$1:$B$6230,0)),"",INDIRECT("'SorP'!$A$"&amp;MATCH($J1264,SorP!$B$1:$B$6230,0))))</f>
        <v/>
      </c>
      <c r="U1264" s="238"/>
      <c r="V1264" s="270" t="e">
        <f>IF(C1264="",NA(),MATCH($B1264&amp;$C1264,'Smelter Look-up'!$J:$J,0))</f>
        <v>#N/A</v>
      </c>
      <c r="W1264" s="271"/>
      <c r="X1264" s="271">
        <f t="shared" si="184"/>
        <v>0</v>
      </c>
      <c r="Y1264" s="271"/>
      <c r="Z1264" s="271"/>
      <c r="AB1264" s="273" t="str">
        <f t="shared" si="185"/>
        <v/>
      </c>
    </row>
    <row r="1265" spans="1:28" s="272" customFormat="1" ht="20.25">
      <c r="A1265" s="214"/>
      <c r="B1265" s="215" t="str">
        <f>IF(LEN(A1265)=0,"",INDEX('Smelter Look-up'!$A:$A,MATCH($A1265,'Smelter Look-up'!$E:$E,0)))</f>
        <v/>
      </c>
      <c r="C1265" s="219" t="str">
        <f>IF(LEN(A1265)=0,"",INDEX('Smelter Look-up'!$C:$C,MATCH($A1265,'Smelter Look-up'!$E:$E,0)))</f>
        <v/>
      </c>
      <c r="D1265" s="278"/>
      <c r="E1265" s="215" t="s">
        <v>15631</v>
      </c>
      <c r="F1265" s="215" t="s">
        <v>15631</v>
      </c>
      <c r="G1265" s="215" t="s">
        <v>15631</v>
      </c>
      <c r="H1265" s="216" t="str">
        <f ca="1">IF(ISERROR($V1265),"",OFFSET('Smelter Look-up'!$G$4,$V1265-4,0))</f>
        <v/>
      </c>
      <c r="I1265" s="217" t="s">
        <v>15631</v>
      </c>
      <c r="J1265" s="217" t="s">
        <v>15631</v>
      </c>
      <c r="K1265" s="268"/>
      <c r="L1265" s="268"/>
      <c r="M1265" s="268"/>
      <c r="N1265" s="268"/>
      <c r="O1265" s="268"/>
      <c r="P1265" s="218"/>
      <c r="Q1265" s="269"/>
      <c r="R1265" s="215" t="str">
        <f ca="1">IF(ISERROR($V1265),"",OFFSET('Smelter Look-up'!$C$4,$V1265-4,0)&amp;"")</f>
        <v/>
      </c>
      <c r="S1265" s="222" t="str">
        <f t="shared" ca="1" si="183"/>
        <v/>
      </c>
      <c r="T1265" s="222" t="str">
        <f ca="1">IF(B1265="","",IF(ISERROR(MATCH($J1265,SorP!$B$1:$B$6230,0)),"",INDIRECT("'SorP'!$A$"&amp;MATCH($J1265,SorP!$B$1:$B$6230,0))))</f>
        <v/>
      </c>
      <c r="U1265" s="238"/>
      <c r="V1265" s="270" t="e">
        <f>IF(C1265="",NA(),MATCH($B1265&amp;$C1265,'Smelter Look-up'!$J:$J,0))</f>
        <v>#N/A</v>
      </c>
      <c r="W1265" s="271"/>
      <c r="X1265" s="271">
        <f t="shared" si="184"/>
        <v>0</v>
      </c>
      <c r="Y1265" s="271"/>
      <c r="Z1265" s="271"/>
      <c r="AB1265" s="273" t="str">
        <f t="shared" si="185"/>
        <v/>
      </c>
    </row>
    <row r="1266" spans="1:28" s="272" customFormat="1" ht="20.25">
      <c r="A1266" s="214"/>
      <c r="B1266" s="215" t="str">
        <f>IF(LEN(A1266)=0,"",INDEX('Smelter Look-up'!$A:$A,MATCH($A1266,'Smelter Look-up'!$E:$E,0)))</f>
        <v/>
      </c>
      <c r="C1266" s="219" t="str">
        <f>IF(LEN(A1266)=0,"",INDEX('Smelter Look-up'!$C:$C,MATCH($A1266,'Smelter Look-up'!$E:$E,0)))</f>
        <v/>
      </c>
      <c r="D1266" s="278"/>
      <c r="E1266" s="215" t="s">
        <v>15631</v>
      </c>
      <c r="F1266" s="215" t="s">
        <v>15631</v>
      </c>
      <c r="G1266" s="215" t="s">
        <v>15631</v>
      </c>
      <c r="H1266" s="216" t="str">
        <f ca="1">IF(ISERROR($V1266),"",OFFSET('Smelter Look-up'!$G$4,$V1266-4,0))</f>
        <v/>
      </c>
      <c r="I1266" s="217" t="s">
        <v>15631</v>
      </c>
      <c r="J1266" s="217" t="s">
        <v>15631</v>
      </c>
      <c r="K1266" s="268"/>
      <c r="L1266" s="268"/>
      <c r="M1266" s="268"/>
      <c r="N1266" s="268"/>
      <c r="O1266" s="268"/>
      <c r="P1266" s="218"/>
      <c r="Q1266" s="269"/>
      <c r="R1266" s="215" t="str">
        <f ca="1">IF(ISERROR($V1266),"",OFFSET('Smelter Look-up'!$C$4,$V1266-4,0)&amp;"")</f>
        <v/>
      </c>
      <c r="S1266" s="222" t="str">
        <f t="shared" ca="1" si="183"/>
        <v/>
      </c>
      <c r="T1266" s="222" t="str">
        <f ca="1">IF(B1266="","",IF(ISERROR(MATCH($J1266,SorP!$B$1:$B$6230,0)),"",INDIRECT("'SorP'!$A$"&amp;MATCH($J1266,SorP!$B$1:$B$6230,0))))</f>
        <v/>
      </c>
      <c r="U1266" s="238"/>
      <c r="V1266" s="270" t="e">
        <f>IF(C1266="",NA(),MATCH($B1266&amp;$C1266,'Smelter Look-up'!$J:$J,0))</f>
        <v>#N/A</v>
      </c>
      <c r="W1266" s="271"/>
      <c r="X1266" s="271">
        <f t="shared" si="184"/>
        <v>0</v>
      </c>
      <c r="Y1266" s="271"/>
      <c r="Z1266" s="271"/>
      <c r="AB1266" s="273" t="str">
        <f t="shared" si="185"/>
        <v/>
      </c>
    </row>
    <row r="1267" spans="1:28" s="272" customFormat="1" ht="20.25">
      <c r="A1267" s="214"/>
      <c r="B1267" s="215" t="str">
        <f>IF(LEN(A1267)=0,"",INDEX('Smelter Look-up'!$A:$A,MATCH($A1267,'Smelter Look-up'!$E:$E,0)))</f>
        <v/>
      </c>
      <c r="C1267" s="219" t="str">
        <f>IF(LEN(A1267)=0,"",INDEX('Smelter Look-up'!$C:$C,MATCH($A1267,'Smelter Look-up'!$E:$E,0)))</f>
        <v/>
      </c>
      <c r="D1267" s="278"/>
      <c r="E1267" s="215" t="s">
        <v>15631</v>
      </c>
      <c r="F1267" s="215" t="s">
        <v>15631</v>
      </c>
      <c r="G1267" s="215" t="s">
        <v>15631</v>
      </c>
      <c r="H1267" s="216" t="str">
        <f ca="1">IF(ISERROR($V1267),"",OFFSET('Smelter Look-up'!$G$4,$V1267-4,0))</f>
        <v/>
      </c>
      <c r="I1267" s="217" t="s">
        <v>15631</v>
      </c>
      <c r="J1267" s="217" t="s">
        <v>15631</v>
      </c>
      <c r="K1267" s="268"/>
      <c r="L1267" s="268"/>
      <c r="M1267" s="268"/>
      <c r="N1267" s="268"/>
      <c r="O1267" s="268"/>
      <c r="P1267" s="218"/>
      <c r="Q1267" s="269"/>
      <c r="R1267" s="215" t="str">
        <f ca="1">IF(ISERROR($V1267),"",OFFSET('Smelter Look-up'!$C$4,$V1267-4,0)&amp;"")</f>
        <v/>
      </c>
      <c r="S1267" s="222" t="str">
        <f t="shared" ca="1" si="183"/>
        <v/>
      </c>
      <c r="T1267" s="222" t="str">
        <f ca="1">IF(B1267="","",IF(ISERROR(MATCH($J1267,SorP!$B$1:$B$6230,0)),"",INDIRECT("'SorP'!$A$"&amp;MATCH($J1267,SorP!$B$1:$B$6230,0))))</f>
        <v/>
      </c>
      <c r="U1267" s="238"/>
      <c r="V1267" s="270" t="e">
        <f>IF(C1267="",NA(),MATCH($B1267&amp;$C1267,'Smelter Look-up'!$J:$J,0))</f>
        <v>#N/A</v>
      </c>
      <c r="W1267" s="271"/>
      <c r="X1267" s="271">
        <f t="shared" si="184"/>
        <v>0</v>
      </c>
      <c r="Y1267" s="271"/>
      <c r="Z1267" s="271"/>
      <c r="AB1267" s="273" t="str">
        <f t="shared" si="185"/>
        <v/>
      </c>
    </row>
    <row r="1268" spans="1:28" s="272" customFormat="1" ht="20.25">
      <c r="A1268" s="214"/>
      <c r="B1268" s="215" t="str">
        <f>IF(LEN(A1268)=0,"",INDEX('Smelter Look-up'!$A:$A,MATCH($A1268,'Smelter Look-up'!$E:$E,0)))</f>
        <v/>
      </c>
      <c r="C1268" s="219" t="str">
        <f>IF(LEN(A1268)=0,"",INDEX('Smelter Look-up'!$C:$C,MATCH($A1268,'Smelter Look-up'!$E:$E,0)))</f>
        <v/>
      </c>
      <c r="D1268" s="278"/>
      <c r="E1268" s="215" t="s">
        <v>15631</v>
      </c>
      <c r="F1268" s="215" t="s">
        <v>15631</v>
      </c>
      <c r="G1268" s="215" t="s">
        <v>15631</v>
      </c>
      <c r="H1268" s="216" t="str">
        <f ca="1">IF(ISERROR($V1268),"",OFFSET('Smelter Look-up'!$G$4,$V1268-4,0))</f>
        <v/>
      </c>
      <c r="I1268" s="217" t="s">
        <v>15631</v>
      </c>
      <c r="J1268" s="217" t="s">
        <v>15631</v>
      </c>
      <c r="K1268" s="268"/>
      <c r="L1268" s="268"/>
      <c r="M1268" s="268"/>
      <c r="N1268" s="268"/>
      <c r="O1268" s="268"/>
      <c r="P1268" s="218"/>
      <c r="Q1268" s="269"/>
      <c r="R1268" s="215" t="str">
        <f ca="1">IF(ISERROR($V1268),"",OFFSET('Smelter Look-up'!$C$4,$V1268-4,0)&amp;"")</f>
        <v/>
      </c>
      <c r="S1268" s="222" t="str">
        <f t="shared" ca="1" si="183"/>
        <v/>
      </c>
      <c r="T1268" s="222" t="str">
        <f ca="1">IF(B1268="","",IF(ISERROR(MATCH($J1268,SorP!$B$1:$B$6230,0)),"",INDIRECT("'SorP'!$A$"&amp;MATCH($J1268,SorP!$B$1:$B$6230,0))))</f>
        <v/>
      </c>
      <c r="U1268" s="238"/>
      <c r="V1268" s="270" t="e">
        <f>IF(C1268="",NA(),MATCH($B1268&amp;$C1268,'Smelter Look-up'!$J:$J,0))</f>
        <v>#N/A</v>
      </c>
      <c r="W1268" s="271"/>
      <c r="X1268" s="271">
        <f t="shared" si="184"/>
        <v>0</v>
      </c>
      <c r="Y1268" s="271"/>
      <c r="Z1268" s="271"/>
      <c r="AB1268" s="273" t="str">
        <f t="shared" si="185"/>
        <v/>
      </c>
    </row>
    <row r="1269" spans="1:28" s="272" customFormat="1" ht="20.25">
      <c r="A1269" s="214"/>
      <c r="B1269" s="215" t="str">
        <f>IF(LEN(A1269)=0,"",INDEX('Smelter Look-up'!$A:$A,MATCH($A1269,'Smelter Look-up'!$E:$E,0)))</f>
        <v/>
      </c>
      <c r="C1269" s="219" t="str">
        <f>IF(LEN(A1269)=0,"",INDEX('Smelter Look-up'!$C:$C,MATCH($A1269,'Smelter Look-up'!$E:$E,0)))</f>
        <v/>
      </c>
      <c r="D1269" s="278"/>
      <c r="E1269" s="215" t="s">
        <v>15631</v>
      </c>
      <c r="F1269" s="215" t="s">
        <v>15631</v>
      </c>
      <c r="G1269" s="215" t="s">
        <v>15631</v>
      </c>
      <c r="H1269" s="216" t="str">
        <f ca="1">IF(ISERROR($V1269),"",OFFSET('Smelter Look-up'!$G$4,$V1269-4,0))</f>
        <v/>
      </c>
      <c r="I1269" s="217" t="s">
        <v>15631</v>
      </c>
      <c r="J1269" s="217" t="s">
        <v>15631</v>
      </c>
      <c r="K1269" s="268"/>
      <c r="L1269" s="268"/>
      <c r="M1269" s="268"/>
      <c r="N1269" s="268"/>
      <c r="O1269" s="268"/>
      <c r="P1269" s="218"/>
      <c r="Q1269" s="269"/>
      <c r="R1269" s="215" t="str">
        <f ca="1">IF(ISERROR($V1269),"",OFFSET('Smelter Look-up'!$C$4,$V1269-4,0)&amp;"")</f>
        <v/>
      </c>
      <c r="S1269" s="222" t="str">
        <f t="shared" ca="1" si="183"/>
        <v/>
      </c>
      <c r="T1269" s="222" t="str">
        <f ca="1">IF(B1269="","",IF(ISERROR(MATCH($J1269,SorP!$B$1:$B$6230,0)),"",INDIRECT("'SorP'!$A$"&amp;MATCH($J1269,SorP!$B$1:$B$6230,0))))</f>
        <v/>
      </c>
      <c r="U1269" s="238"/>
      <c r="V1269" s="270" t="e">
        <f>IF(C1269="",NA(),MATCH($B1269&amp;$C1269,'Smelter Look-up'!$J:$J,0))</f>
        <v>#N/A</v>
      </c>
      <c r="W1269" s="271"/>
      <c r="X1269" s="271">
        <f t="shared" si="184"/>
        <v>0</v>
      </c>
      <c r="Y1269" s="271"/>
      <c r="Z1269" s="271"/>
      <c r="AB1269" s="273" t="str">
        <f t="shared" si="185"/>
        <v/>
      </c>
    </row>
    <row r="1270" spans="1:28" s="272" customFormat="1" ht="20.25">
      <c r="A1270" s="214"/>
      <c r="B1270" s="215" t="str">
        <f>IF(LEN(A1270)=0,"",INDEX('Smelter Look-up'!$A:$A,MATCH($A1270,'Smelter Look-up'!$E:$E,0)))</f>
        <v/>
      </c>
      <c r="C1270" s="219" t="str">
        <f>IF(LEN(A1270)=0,"",INDEX('Smelter Look-up'!$C:$C,MATCH($A1270,'Smelter Look-up'!$E:$E,0)))</f>
        <v/>
      </c>
      <c r="D1270" s="278"/>
      <c r="E1270" s="215" t="s">
        <v>15631</v>
      </c>
      <c r="F1270" s="215" t="s">
        <v>15631</v>
      </c>
      <c r="G1270" s="215" t="s">
        <v>15631</v>
      </c>
      <c r="H1270" s="216" t="str">
        <f ca="1">IF(ISERROR($V1270),"",OFFSET('Smelter Look-up'!$G$4,$V1270-4,0))</f>
        <v/>
      </c>
      <c r="I1270" s="217" t="s">
        <v>15631</v>
      </c>
      <c r="J1270" s="217" t="s">
        <v>15631</v>
      </c>
      <c r="K1270" s="268"/>
      <c r="L1270" s="268"/>
      <c r="M1270" s="268"/>
      <c r="N1270" s="268"/>
      <c r="O1270" s="268"/>
      <c r="P1270" s="218"/>
      <c r="Q1270" s="269"/>
      <c r="R1270" s="215" t="str">
        <f ca="1">IF(ISERROR($V1270),"",OFFSET('Smelter Look-up'!$C$4,$V1270-4,0)&amp;"")</f>
        <v/>
      </c>
      <c r="S1270" s="222" t="str">
        <f t="shared" ca="1" si="183"/>
        <v/>
      </c>
      <c r="T1270" s="222" t="str">
        <f ca="1">IF(B1270="","",IF(ISERROR(MATCH($J1270,SorP!$B$1:$B$6230,0)),"",INDIRECT("'SorP'!$A$"&amp;MATCH($J1270,SorP!$B$1:$B$6230,0))))</f>
        <v/>
      </c>
      <c r="U1270" s="238"/>
      <c r="V1270" s="270" t="e">
        <f>IF(C1270="",NA(),MATCH($B1270&amp;$C1270,'Smelter Look-up'!$J:$J,0))</f>
        <v>#N/A</v>
      </c>
      <c r="W1270" s="271"/>
      <c r="X1270" s="271">
        <f t="shared" si="184"/>
        <v>0</v>
      </c>
      <c r="Y1270" s="271"/>
      <c r="Z1270" s="271"/>
      <c r="AB1270" s="273" t="str">
        <f t="shared" si="185"/>
        <v/>
      </c>
    </row>
    <row r="1271" spans="1:28" s="272" customFormat="1" ht="20.25">
      <c r="A1271" s="214"/>
      <c r="B1271" s="215" t="str">
        <f>IF(LEN(A1271)=0,"",INDEX('Smelter Look-up'!$A:$A,MATCH($A1271,'Smelter Look-up'!$E:$E,0)))</f>
        <v/>
      </c>
      <c r="C1271" s="219" t="str">
        <f>IF(LEN(A1271)=0,"",INDEX('Smelter Look-up'!$C:$C,MATCH($A1271,'Smelter Look-up'!$E:$E,0)))</f>
        <v/>
      </c>
      <c r="D1271" s="278"/>
      <c r="E1271" s="215" t="s">
        <v>15631</v>
      </c>
      <c r="F1271" s="215" t="s">
        <v>15631</v>
      </c>
      <c r="G1271" s="215" t="s">
        <v>15631</v>
      </c>
      <c r="H1271" s="216" t="str">
        <f ca="1">IF(ISERROR($V1271),"",OFFSET('Smelter Look-up'!$G$4,$V1271-4,0))</f>
        <v/>
      </c>
      <c r="I1271" s="217" t="s">
        <v>15631</v>
      </c>
      <c r="J1271" s="217" t="s">
        <v>15631</v>
      </c>
      <c r="K1271" s="268"/>
      <c r="L1271" s="268"/>
      <c r="M1271" s="268"/>
      <c r="N1271" s="268"/>
      <c r="O1271" s="268"/>
      <c r="P1271" s="218"/>
      <c r="Q1271" s="269"/>
      <c r="R1271" s="215" t="str">
        <f ca="1">IF(ISERROR($V1271),"",OFFSET('Smelter Look-up'!$C$4,$V1271-4,0)&amp;"")</f>
        <v/>
      </c>
      <c r="S1271" s="222" t="str">
        <f t="shared" ca="1" si="183"/>
        <v/>
      </c>
      <c r="T1271" s="222" t="str">
        <f ca="1">IF(B1271="","",IF(ISERROR(MATCH($J1271,SorP!$B$1:$B$6230,0)),"",INDIRECT("'SorP'!$A$"&amp;MATCH($J1271,SorP!$B$1:$B$6230,0))))</f>
        <v/>
      </c>
      <c r="U1271" s="238"/>
      <c r="V1271" s="270" t="e">
        <f>IF(C1271="",NA(),MATCH($B1271&amp;$C1271,'Smelter Look-up'!$J:$J,0))</f>
        <v>#N/A</v>
      </c>
      <c r="W1271" s="271"/>
      <c r="X1271" s="271">
        <f t="shared" si="184"/>
        <v>0</v>
      </c>
      <c r="Y1271" s="271"/>
      <c r="Z1271" s="271"/>
      <c r="AB1271" s="273" t="str">
        <f t="shared" si="185"/>
        <v/>
      </c>
    </row>
    <row r="1272" spans="1:28" s="272" customFormat="1" ht="20.25">
      <c r="A1272" s="214"/>
      <c r="B1272" s="215" t="str">
        <f>IF(LEN(A1272)=0,"",INDEX('Smelter Look-up'!$A:$A,MATCH($A1272,'Smelter Look-up'!$E:$E,0)))</f>
        <v/>
      </c>
      <c r="C1272" s="219" t="str">
        <f>IF(LEN(A1272)=0,"",INDEX('Smelter Look-up'!$C:$C,MATCH($A1272,'Smelter Look-up'!$E:$E,0)))</f>
        <v/>
      </c>
      <c r="D1272" s="278"/>
      <c r="E1272" s="215" t="s">
        <v>15631</v>
      </c>
      <c r="F1272" s="215" t="s">
        <v>15631</v>
      </c>
      <c r="G1272" s="215" t="s">
        <v>15631</v>
      </c>
      <c r="H1272" s="216" t="str">
        <f ca="1">IF(ISERROR($V1272),"",OFFSET('Smelter Look-up'!$G$4,$V1272-4,0))</f>
        <v/>
      </c>
      <c r="I1272" s="217" t="s">
        <v>15631</v>
      </c>
      <c r="J1272" s="217" t="s">
        <v>15631</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si="184"/>
        <v>0</v>
      </c>
      <c r="Y1272" s="271"/>
      <c r="Z1272" s="271"/>
      <c r="AB1272" s="273" t="str">
        <f t="shared" si="185"/>
        <v/>
      </c>
    </row>
    <row r="1273" spans="1:28" s="272" customFormat="1" ht="20.25">
      <c r="A1273" s="214"/>
      <c r="B1273" s="215" t="str">
        <f>IF(LEN(A1273)=0,"",INDEX('Smelter Look-up'!$A:$A,MATCH($A1273,'Smelter Look-up'!$E:$E,0)))</f>
        <v/>
      </c>
      <c r="C1273" s="219" t="str">
        <f>IF(LEN(A1273)=0,"",INDEX('Smelter Look-up'!$C:$C,MATCH($A1273,'Smelter Look-up'!$E:$E,0)))</f>
        <v/>
      </c>
      <c r="D1273" s="278"/>
      <c r="E1273" s="215" t="s">
        <v>15631</v>
      </c>
      <c r="F1273" s="215" t="s">
        <v>15631</v>
      </c>
      <c r="G1273" s="215" t="s">
        <v>15631</v>
      </c>
      <c r="H1273" s="216" t="str">
        <f ca="1">IF(ISERROR($V1273),"",OFFSET('Smelter Look-up'!$G$4,$V1273-4,0))</f>
        <v/>
      </c>
      <c r="I1273" s="217" t="s">
        <v>15631</v>
      </c>
      <c r="J1273" s="217" t="s">
        <v>15631</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si="184"/>
        <v>0</v>
      </c>
      <c r="Y1273" s="271"/>
      <c r="Z1273" s="271"/>
      <c r="AB1273" s="273" t="str">
        <f t="shared" si="185"/>
        <v/>
      </c>
    </row>
    <row r="1274" spans="1:28" s="272" customFormat="1" ht="20.25">
      <c r="A1274" s="214"/>
      <c r="B1274" s="215" t="str">
        <f>IF(LEN(A1274)=0,"",INDEX('Smelter Look-up'!$A:$A,MATCH($A1274,'Smelter Look-up'!$E:$E,0)))</f>
        <v/>
      </c>
      <c r="C1274" s="219" t="str">
        <f>IF(LEN(A1274)=0,"",INDEX('Smelter Look-up'!$C:$C,MATCH($A1274,'Smelter Look-up'!$E:$E,0)))</f>
        <v/>
      </c>
      <c r="D1274" s="278"/>
      <c r="E1274" s="215" t="s">
        <v>15631</v>
      </c>
      <c r="F1274" s="215" t="s">
        <v>15631</v>
      </c>
      <c r="G1274" s="215" t="s">
        <v>15631</v>
      </c>
      <c r="H1274" s="216" t="str">
        <f ca="1">IF(ISERROR($V1274),"",OFFSET('Smelter Look-up'!$G$4,$V1274-4,0))</f>
        <v/>
      </c>
      <c r="I1274" s="217" t="s">
        <v>15631</v>
      </c>
      <c r="J1274" s="217" t="s">
        <v>15631</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si="184"/>
        <v>0</v>
      </c>
      <c r="Y1274" s="271"/>
      <c r="Z1274" s="271"/>
      <c r="AB1274" s="273" t="str">
        <f t="shared" si="185"/>
        <v/>
      </c>
    </row>
    <row r="1275" spans="1:28" s="272" customFormat="1" ht="20.25">
      <c r="A1275" s="214"/>
      <c r="B1275" s="215" t="str">
        <f>IF(LEN(A1275)=0,"",INDEX('Smelter Look-up'!$A:$A,MATCH($A1275,'Smelter Look-up'!$E:$E,0)))</f>
        <v/>
      </c>
      <c r="C1275" s="219" t="str">
        <f>IF(LEN(A1275)=0,"",INDEX('Smelter Look-up'!$C:$C,MATCH($A1275,'Smelter Look-up'!$E:$E,0)))</f>
        <v/>
      </c>
      <c r="D1275" s="278"/>
      <c r="E1275" s="215" t="s">
        <v>15631</v>
      </c>
      <c r="F1275" s="215" t="s">
        <v>15631</v>
      </c>
      <c r="G1275" s="215" t="s">
        <v>15631</v>
      </c>
      <c r="H1275" s="216" t="str">
        <f ca="1">IF(ISERROR($V1275),"",OFFSET('Smelter Look-up'!$G$4,$V1275-4,0))</f>
        <v/>
      </c>
      <c r="I1275" s="217" t="s">
        <v>15631</v>
      </c>
      <c r="J1275" s="217" t="s">
        <v>15631</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
        <v>15631</v>
      </c>
      <c r="F1276" s="215" t="s">
        <v>15631</v>
      </c>
      <c r="G1276" s="215" t="s">
        <v>15631</v>
      </c>
      <c r="H1276" s="216" t="str">
        <f ca="1">IF(ISERROR($V1276),"",OFFSET('Smelter Look-up'!$G$4,$V1276-4,0))</f>
        <v/>
      </c>
      <c r="I1276" s="217" t="s">
        <v>15631</v>
      </c>
      <c r="J1276" s="217" t="s">
        <v>15631</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
        <v>15631</v>
      </c>
      <c r="F1277" s="215" t="s">
        <v>15631</v>
      </c>
      <c r="G1277" s="215" t="s">
        <v>15631</v>
      </c>
      <c r="H1277" s="216" t="str">
        <f ca="1">IF(ISERROR($V1277),"",OFFSET('Smelter Look-up'!$G$4,$V1277-4,0))</f>
        <v/>
      </c>
      <c r="I1277" s="217" t="s">
        <v>15631</v>
      </c>
      <c r="J1277" s="217" t="s">
        <v>15631</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
        <v>15631</v>
      </c>
      <c r="F1278" s="215" t="s">
        <v>15631</v>
      </c>
      <c r="G1278" s="215" t="s">
        <v>15631</v>
      </c>
      <c r="H1278" s="216" t="str">
        <f ca="1">IF(ISERROR($V1278),"",OFFSET('Smelter Look-up'!$G$4,$V1278-4,0))</f>
        <v/>
      </c>
      <c r="I1278" s="217" t="s">
        <v>15631</v>
      </c>
      <c r="J1278" s="217" t="s">
        <v>15631</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
        <v>15631</v>
      </c>
      <c r="F1279" s="215" t="s">
        <v>15631</v>
      </c>
      <c r="G1279" s="215" t="s">
        <v>15631</v>
      </c>
      <c r="H1279" s="216" t="str">
        <f ca="1">IF(ISERROR($V1279),"",OFFSET('Smelter Look-up'!$G$4,$V1279-4,0))</f>
        <v/>
      </c>
      <c r="I1279" s="217" t="s">
        <v>15631</v>
      </c>
      <c r="J1279" s="217" t="s">
        <v>15631</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
        <v>15631</v>
      </c>
      <c r="F1280" s="215" t="s">
        <v>15631</v>
      </c>
      <c r="G1280" s="215" t="s">
        <v>15631</v>
      </c>
      <c r="H1280" s="216" t="str">
        <f ca="1">IF(ISERROR($V1280),"",OFFSET('Smelter Look-up'!$G$4,$V1280-4,0))</f>
        <v/>
      </c>
      <c r="I1280" s="217" t="s">
        <v>15631</v>
      </c>
      <c r="J1280" s="217" t="s">
        <v>15631</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
        <v>15631</v>
      </c>
      <c r="F1281" s="215" t="s">
        <v>15631</v>
      </c>
      <c r="G1281" s="215" t="s">
        <v>15631</v>
      </c>
      <c r="H1281" s="216" t="str">
        <f ca="1">IF(ISERROR($V1281),"",OFFSET('Smelter Look-up'!$G$4,$V1281-4,0))</f>
        <v/>
      </c>
      <c r="I1281" s="217" t="s">
        <v>15631</v>
      </c>
      <c r="J1281" s="217" t="s">
        <v>15631</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
        <v>15631</v>
      </c>
      <c r="F1282" s="215" t="s">
        <v>15631</v>
      </c>
      <c r="G1282" s="215" t="s">
        <v>15631</v>
      </c>
      <c r="H1282" s="216" t="str">
        <f ca="1">IF(ISERROR($V1282),"",OFFSET('Smelter Look-up'!$G$4,$V1282-4,0))</f>
        <v/>
      </c>
      <c r="I1282" s="217" t="s">
        <v>15631</v>
      </c>
      <c r="J1282" s="217" t="s">
        <v>15631</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
        <v>15631</v>
      </c>
      <c r="F1283" s="215" t="s">
        <v>15631</v>
      </c>
      <c r="G1283" s="215" t="s">
        <v>15631</v>
      </c>
      <c r="H1283" s="216" t="str">
        <f ca="1">IF(ISERROR($V1283),"",OFFSET('Smelter Look-up'!$G$4,$V1283-4,0))</f>
        <v/>
      </c>
      <c r="I1283" s="217" t="s">
        <v>15631</v>
      </c>
      <c r="J1283" s="217" t="s">
        <v>15631</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
        <v>15631</v>
      </c>
      <c r="F1284" s="215" t="s">
        <v>15631</v>
      </c>
      <c r="G1284" s="215" t="s">
        <v>15631</v>
      </c>
      <c r="H1284" s="216" t="str">
        <f ca="1">IF(ISERROR($V1284),"",OFFSET('Smelter Look-up'!$G$4,$V1284-4,0))</f>
        <v/>
      </c>
      <c r="I1284" s="217" t="s">
        <v>15631</v>
      </c>
      <c r="J1284" s="217" t="s">
        <v>15631</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
        <v>15631</v>
      </c>
      <c r="F1285" s="215" t="s">
        <v>15631</v>
      </c>
      <c r="G1285" s="215" t="s">
        <v>15631</v>
      </c>
      <c r="H1285" s="216" t="str">
        <f ca="1">IF(ISERROR($V1285),"",OFFSET('Smelter Look-up'!$G$4,$V1285-4,0))</f>
        <v/>
      </c>
      <c r="I1285" s="217" t="s">
        <v>15631</v>
      </c>
      <c r="J1285" s="217" t="s">
        <v>15631</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
        <v>15631</v>
      </c>
      <c r="F1286" s="215" t="s">
        <v>15631</v>
      </c>
      <c r="G1286" s="215" t="s">
        <v>15631</v>
      </c>
      <c r="H1286" s="216" t="str">
        <f ca="1">IF(ISERROR($V1286),"",OFFSET('Smelter Look-up'!$G$4,$V1286-4,0))</f>
        <v/>
      </c>
      <c r="I1286" s="217" t="s">
        <v>15631</v>
      </c>
      <c r="J1286" s="217" t="s">
        <v>15631</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
        <v>15631</v>
      </c>
      <c r="F1287" s="215" t="s">
        <v>15631</v>
      </c>
      <c r="G1287" s="215" t="s">
        <v>15631</v>
      </c>
      <c r="H1287" s="216" t="str">
        <f ca="1">IF(ISERROR($V1287),"",OFFSET('Smelter Look-up'!$G$4,$V1287-4,0))</f>
        <v/>
      </c>
      <c r="I1287" s="217" t="s">
        <v>15631</v>
      </c>
      <c r="J1287" s="217" t="s">
        <v>15631</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
        <v>15631</v>
      </c>
      <c r="F1288" s="215" t="s">
        <v>15631</v>
      </c>
      <c r="G1288" s="215" t="s">
        <v>15631</v>
      </c>
      <c r="H1288" s="216" t="str">
        <f ca="1">IF(ISERROR($V1288),"",OFFSET('Smelter Look-up'!$G$4,$V1288-4,0))</f>
        <v/>
      </c>
      <c r="I1288" s="217" t="s">
        <v>15631</v>
      </c>
      <c r="J1288" s="217" t="s">
        <v>15631</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
        <v>15631</v>
      </c>
      <c r="F1289" s="215" t="s">
        <v>15631</v>
      </c>
      <c r="G1289" s="215" t="s">
        <v>15631</v>
      </c>
      <c r="H1289" s="216" t="str">
        <f ca="1">IF(ISERROR($V1289),"",OFFSET('Smelter Look-up'!$G$4,$V1289-4,0))</f>
        <v/>
      </c>
      <c r="I1289" s="217" t="s">
        <v>15631</v>
      </c>
      <c r="J1289" s="217" t="s">
        <v>15631</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
        <v>15631</v>
      </c>
      <c r="F1290" s="215" t="s">
        <v>15631</v>
      </c>
      <c r="G1290" s="215" t="s">
        <v>15631</v>
      </c>
      <c r="H1290" s="216" t="str">
        <f ca="1">IF(ISERROR($V1290),"",OFFSET('Smelter Look-up'!$G$4,$V1290-4,0))</f>
        <v/>
      </c>
      <c r="I1290" s="217" t="s">
        <v>15631</v>
      </c>
      <c r="J1290" s="217" t="s">
        <v>15631</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
        <v>15631</v>
      </c>
      <c r="F1291" s="215" t="s">
        <v>15631</v>
      </c>
      <c r="G1291" s="215" t="s">
        <v>15631</v>
      </c>
      <c r="H1291" s="216" t="str">
        <f ca="1">IF(ISERROR($V1291),"",OFFSET('Smelter Look-up'!$G$4,$V1291-4,0))</f>
        <v/>
      </c>
      <c r="I1291" s="217" t="s">
        <v>15631</v>
      </c>
      <c r="J1291" s="217" t="s">
        <v>15631</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
        <v>15631</v>
      </c>
      <c r="F1292" s="215" t="s">
        <v>15631</v>
      </c>
      <c r="G1292" s="215" t="s">
        <v>15631</v>
      </c>
      <c r="H1292" s="216" t="str">
        <f ca="1">IF(ISERROR($V1292),"",OFFSET('Smelter Look-up'!$G$4,$V1292-4,0))</f>
        <v/>
      </c>
      <c r="I1292" s="217" t="s">
        <v>15631</v>
      </c>
      <c r="J1292" s="217" t="s">
        <v>15631</v>
      </c>
      <c r="K1292" s="268"/>
      <c r="L1292" s="268"/>
      <c r="M1292" s="268"/>
      <c r="N1292" s="268"/>
      <c r="O1292" s="268"/>
      <c r="P1292" s="218"/>
      <c r="Q1292" s="269"/>
      <c r="R1292" s="215" t="str">
        <f ca="1">IF(ISERROR($V1292),"",OFFSET('Smelter Look-up'!$C$4,$V1292-4,0)&amp;"")</f>
        <v/>
      </c>
      <c r="S1292" s="222" t="str">
        <f t="shared" ref="S1292:S1322" ca="1" si="186">IF(B1292="","",IF(ISERROR(MATCH($E1292,CL,0)),"Unknown",INDIRECT("'C'!$A$"&amp;MATCH($E1292,CL,0)+1)))</f>
        <v/>
      </c>
      <c r="T1292" s="222" t="str">
        <f ca="1">IF(B1292="","",IF(ISERROR(MATCH($J1292,SorP!$B$1:$B$6230,0)),"",INDIRECT("'SorP'!$A$"&amp;MATCH($J1292,SorP!$B$1:$B$6230,0))))</f>
        <v/>
      </c>
      <c r="U1292" s="238"/>
      <c r="V1292" s="270" t="e">
        <f>IF(C1292="",NA(),MATCH($B1292&amp;$C1292,'Smelter Look-up'!$J:$J,0))</f>
        <v>#N/A</v>
      </c>
      <c r="W1292" s="271"/>
      <c r="X1292" s="271">
        <f t="shared" ref="X1292:X1322" si="187">IF(AND(C1292="Smelter not listed",OR(LEN(D1292)=0,LEN(E1292)=0)),1,0)</f>
        <v>0</v>
      </c>
      <c r="Y1292" s="271"/>
      <c r="Z1292" s="271"/>
      <c r="AB1292" s="273" t="str">
        <f t="shared" ref="AB1292:AB1322" si="188">B1292&amp;C1292</f>
        <v/>
      </c>
    </row>
    <row r="1293" spans="1:28" s="272" customFormat="1" ht="20.25">
      <c r="A1293" s="214"/>
      <c r="B1293" s="215" t="str">
        <f>IF(LEN(A1293)=0,"",INDEX('Smelter Look-up'!$A:$A,MATCH($A1293,'Smelter Look-up'!$E:$E,0)))</f>
        <v/>
      </c>
      <c r="C1293" s="219" t="str">
        <f>IF(LEN(A1293)=0,"",INDEX('Smelter Look-up'!$C:$C,MATCH($A1293,'Smelter Look-up'!$E:$E,0)))</f>
        <v/>
      </c>
      <c r="D1293" s="278"/>
      <c r="E1293" s="215" t="s">
        <v>15631</v>
      </c>
      <c r="F1293" s="215" t="s">
        <v>15631</v>
      </c>
      <c r="G1293" s="215" t="s">
        <v>15631</v>
      </c>
      <c r="H1293" s="216" t="str">
        <f ca="1">IF(ISERROR($V1293),"",OFFSET('Smelter Look-up'!$G$4,$V1293-4,0))</f>
        <v/>
      </c>
      <c r="I1293" s="217" t="s">
        <v>15631</v>
      </c>
      <c r="J1293" s="217" t="s">
        <v>15631</v>
      </c>
      <c r="K1293" s="268"/>
      <c r="L1293" s="268"/>
      <c r="M1293" s="268"/>
      <c r="N1293" s="268"/>
      <c r="O1293" s="268"/>
      <c r="P1293" s="218"/>
      <c r="Q1293" s="269"/>
      <c r="R1293" s="215" t="str">
        <f ca="1">IF(ISERROR($V1293),"",OFFSET('Smelter Look-up'!$C$4,$V1293-4,0)&amp;"")</f>
        <v/>
      </c>
      <c r="S1293" s="222" t="str">
        <f t="shared" ca="1" si="186"/>
        <v/>
      </c>
      <c r="T1293" s="222" t="str">
        <f ca="1">IF(B1293="","",IF(ISERROR(MATCH($J1293,SorP!$B$1:$B$6230,0)),"",INDIRECT("'SorP'!$A$"&amp;MATCH($J1293,SorP!$B$1:$B$6230,0))))</f>
        <v/>
      </c>
      <c r="U1293" s="238"/>
      <c r="V1293" s="270" t="e">
        <f>IF(C1293="",NA(),MATCH($B1293&amp;$C1293,'Smelter Look-up'!$J:$J,0))</f>
        <v>#N/A</v>
      </c>
      <c r="W1293" s="271"/>
      <c r="X1293" s="271">
        <f t="shared" si="187"/>
        <v>0</v>
      </c>
      <c r="Y1293" s="271"/>
      <c r="Z1293" s="271"/>
      <c r="AB1293" s="273" t="str">
        <f t="shared" si="188"/>
        <v/>
      </c>
    </row>
    <row r="1294" spans="1:28" s="272" customFormat="1" ht="20.25">
      <c r="A1294" s="214"/>
      <c r="B1294" s="215" t="str">
        <f>IF(LEN(A1294)=0,"",INDEX('Smelter Look-up'!$A:$A,MATCH($A1294,'Smelter Look-up'!$E:$E,0)))</f>
        <v/>
      </c>
      <c r="C1294" s="219" t="str">
        <f>IF(LEN(A1294)=0,"",INDEX('Smelter Look-up'!$C:$C,MATCH($A1294,'Smelter Look-up'!$E:$E,0)))</f>
        <v/>
      </c>
      <c r="D1294" s="278"/>
      <c r="E1294" s="215" t="s">
        <v>15631</v>
      </c>
      <c r="F1294" s="215" t="s">
        <v>15631</v>
      </c>
      <c r="G1294" s="215" t="s">
        <v>15631</v>
      </c>
      <c r="H1294" s="216" t="str">
        <f ca="1">IF(ISERROR($V1294),"",OFFSET('Smelter Look-up'!$G$4,$V1294-4,0))</f>
        <v/>
      </c>
      <c r="I1294" s="217" t="s">
        <v>15631</v>
      </c>
      <c r="J1294" s="217" t="s">
        <v>15631</v>
      </c>
      <c r="K1294" s="268"/>
      <c r="L1294" s="268"/>
      <c r="M1294" s="268"/>
      <c r="N1294" s="268"/>
      <c r="O1294" s="268"/>
      <c r="P1294" s="218"/>
      <c r="Q1294" s="269"/>
      <c r="R1294" s="215" t="str">
        <f ca="1">IF(ISERROR($V1294),"",OFFSET('Smelter Look-up'!$C$4,$V1294-4,0)&amp;"")</f>
        <v/>
      </c>
      <c r="S1294" s="222" t="str">
        <f t="shared" ca="1" si="186"/>
        <v/>
      </c>
      <c r="T1294" s="222" t="str">
        <f ca="1">IF(B1294="","",IF(ISERROR(MATCH($J1294,SorP!$B$1:$B$6230,0)),"",INDIRECT("'SorP'!$A$"&amp;MATCH($J1294,SorP!$B$1:$B$6230,0))))</f>
        <v/>
      </c>
      <c r="U1294" s="238"/>
      <c r="V1294" s="270" t="e">
        <f>IF(C1294="",NA(),MATCH($B1294&amp;$C1294,'Smelter Look-up'!$J:$J,0))</f>
        <v>#N/A</v>
      </c>
      <c r="W1294" s="271"/>
      <c r="X1294" s="271">
        <f t="shared" si="187"/>
        <v>0</v>
      </c>
      <c r="Y1294" s="271"/>
      <c r="Z1294" s="271"/>
      <c r="AB1294" s="273" t="str">
        <f t="shared" si="188"/>
        <v/>
      </c>
    </row>
    <row r="1295" spans="1:28" s="272" customFormat="1" ht="20.25">
      <c r="A1295" s="214"/>
      <c r="B1295" s="215" t="str">
        <f>IF(LEN(A1295)=0,"",INDEX('Smelter Look-up'!$A:$A,MATCH($A1295,'Smelter Look-up'!$E:$E,0)))</f>
        <v/>
      </c>
      <c r="C1295" s="219" t="str">
        <f>IF(LEN(A1295)=0,"",INDEX('Smelter Look-up'!$C:$C,MATCH($A1295,'Smelter Look-up'!$E:$E,0)))</f>
        <v/>
      </c>
      <c r="D1295" s="278"/>
      <c r="E1295" s="215" t="s">
        <v>15631</v>
      </c>
      <c r="F1295" s="215" t="s">
        <v>15631</v>
      </c>
      <c r="G1295" s="215" t="s">
        <v>15631</v>
      </c>
      <c r="H1295" s="216" t="str">
        <f ca="1">IF(ISERROR($V1295),"",OFFSET('Smelter Look-up'!$G$4,$V1295-4,0))</f>
        <v/>
      </c>
      <c r="I1295" s="217" t="s">
        <v>15631</v>
      </c>
      <c r="J1295" s="217" t="s">
        <v>15631</v>
      </c>
      <c r="K1295" s="268"/>
      <c r="L1295" s="268"/>
      <c r="M1295" s="268"/>
      <c r="N1295" s="268"/>
      <c r="O1295" s="268"/>
      <c r="P1295" s="218"/>
      <c r="Q1295" s="269"/>
      <c r="R1295" s="215" t="str">
        <f ca="1">IF(ISERROR($V1295),"",OFFSET('Smelter Look-up'!$C$4,$V1295-4,0)&amp;"")</f>
        <v/>
      </c>
      <c r="S1295" s="222" t="str">
        <f t="shared" ca="1" si="186"/>
        <v/>
      </c>
      <c r="T1295" s="222" t="str">
        <f ca="1">IF(B1295="","",IF(ISERROR(MATCH($J1295,SorP!$B$1:$B$6230,0)),"",INDIRECT("'SorP'!$A$"&amp;MATCH($J1295,SorP!$B$1:$B$6230,0))))</f>
        <v/>
      </c>
      <c r="U1295" s="238"/>
      <c r="V1295" s="270" t="e">
        <f>IF(C1295="",NA(),MATCH($B1295&amp;$C1295,'Smelter Look-up'!$J:$J,0))</f>
        <v>#N/A</v>
      </c>
      <c r="W1295" s="271"/>
      <c r="X1295" s="271">
        <f t="shared" si="187"/>
        <v>0</v>
      </c>
      <c r="Y1295" s="271"/>
      <c r="Z1295" s="271"/>
      <c r="AB1295" s="273" t="str">
        <f t="shared" si="188"/>
        <v/>
      </c>
    </row>
    <row r="1296" spans="1:28" s="272" customFormat="1" ht="20.25">
      <c r="A1296" s="214"/>
      <c r="B1296" s="215" t="str">
        <f>IF(LEN(A1296)=0,"",INDEX('Smelter Look-up'!$A:$A,MATCH($A1296,'Smelter Look-up'!$E:$E,0)))</f>
        <v/>
      </c>
      <c r="C1296" s="219" t="str">
        <f>IF(LEN(A1296)=0,"",INDEX('Smelter Look-up'!$C:$C,MATCH($A1296,'Smelter Look-up'!$E:$E,0)))</f>
        <v/>
      </c>
      <c r="D1296" s="278"/>
      <c r="E1296" s="215" t="s">
        <v>15631</v>
      </c>
      <c r="F1296" s="215" t="s">
        <v>15631</v>
      </c>
      <c r="G1296" s="215" t="s">
        <v>15631</v>
      </c>
      <c r="H1296" s="216" t="str">
        <f ca="1">IF(ISERROR($V1296),"",OFFSET('Smelter Look-up'!$G$4,$V1296-4,0))</f>
        <v/>
      </c>
      <c r="I1296" s="217" t="s">
        <v>15631</v>
      </c>
      <c r="J1296" s="217" t="s">
        <v>15631</v>
      </c>
      <c r="K1296" s="268"/>
      <c r="L1296" s="268"/>
      <c r="M1296" s="268"/>
      <c r="N1296" s="268"/>
      <c r="O1296" s="268"/>
      <c r="P1296" s="218"/>
      <c r="Q1296" s="269"/>
      <c r="R1296" s="215" t="str">
        <f ca="1">IF(ISERROR($V1296),"",OFFSET('Smelter Look-up'!$C$4,$V1296-4,0)&amp;"")</f>
        <v/>
      </c>
      <c r="S1296" s="222" t="str">
        <f t="shared" ca="1" si="186"/>
        <v/>
      </c>
      <c r="T1296" s="222" t="str">
        <f ca="1">IF(B1296="","",IF(ISERROR(MATCH($J1296,SorP!$B$1:$B$6230,0)),"",INDIRECT("'SorP'!$A$"&amp;MATCH($J1296,SorP!$B$1:$B$6230,0))))</f>
        <v/>
      </c>
      <c r="U1296" s="238"/>
      <c r="V1296" s="270" t="e">
        <f>IF(C1296="",NA(),MATCH($B1296&amp;$C1296,'Smelter Look-up'!$J:$J,0))</f>
        <v>#N/A</v>
      </c>
      <c r="W1296" s="271"/>
      <c r="X1296" s="271">
        <f t="shared" si="187"/>
        <v>0</v>
      </c>
      <c r="Y1296" s="271"/>
      <c r="Z1296" s="271"/>
      <c r="AB1296" s="273" t="str">
        <f t="shared" si="188"/>
        <v/>
      </c>
    </row>
    <row r="1297" spans="1:28" s="272" customFormat="1" ht="20.25">
      <c r="A1297" s="214"/>
      <c r="B1297" s="215" t="str">
        <f>IF(LEN(A1297)=0,"",INDEX('Smelter Look-up'!$A:$A,MATCH($A1297,'Smelter Look-up'!$E:$E,0)))</f>
        <v/>
      </c>
      <c r="C1297" s="219" t="str">
        <f>IF(LEN(A1297)=0,"",INDEX('Smelter Look-up'!$C:$C,MATCH($A1297,'Smelter Look-up'!$E:$E,0)))</f>
        <v/>
      </c>
      <c r="D1297" s="278"/>
      <c r="E1297" s="215" t="s">
        <v>15631</v>
      </c>
      <c r="F1297" s="215" t="s">
        <v>15631</v>
      </c>
      <c r="G1297" s="215" t="s">
        <v>15631</v>
      </c>
      <c r="H1297" s="216" t="str">
        <f ca="1">IF(ISERROR($V1297),"",OFFSET('Smelter Look-up'!$G$4,$V1297-4,0))</f>
        <v/>
      </c>
      <c r="I1297" s="217" t="s">
        <v>15631</v>
      </c>
      <c r="J1297" s="217" t="s">
        <v>15631</v>
      </c>
      <c r="K1297" s="268"/>
      <c r="L1297" s="268"/>
      <c r="M1297" s="268"/>
      <c r="N1297" s="268"/>
      <c r="O1297" s="268"/>
      <c r="P1297" s="218"/>
      <c r="Q1297" s="269"/>
      <c r="R1297" s="215" t="str">
        <f ca="1">IF(ISERROR($V1297),"",OFFSET('Smelter Look-up'!$C$4,$V1297-4,0)&amp;"")</f>
        <v/>
      </c>
      <c r="S1297" s="222" t="str">
        <f t="shared" ca="1" si="186"/>
        <v/>
      </c>
      <c r="T1297" s="222" t="str">
        <f ca="1">IF(B1297="","",IF(ISERROR(MATCH($J1297,SorP!$B$1:$B$6230,0)),"",INDIRECT("'SorP'!$A$"&amp;MATCH($J1297,SorP!$B$1:$B$6230,0))))</f>
        <v/>
      </c>
      <c r="U1297" s="238"/>
      <c r="V1297" s="270" t="e">
        <f>IF(C1297="",NA(),MATCH($B1297&amp;$C1297,'Smelter Look-up'!$J:$J,0))</f>
        <v>#N/A</v>
      </c>
      <c r="W1297" s="271"/>
      <c r="X1297" s="271">
        <f t="shared" si="187"/>
        <v>0</v>
      </c>
      <c r="Y1297" s="271"/>
      <c r="Z1297" s="271"/>
      <c r="AB1297" s="273" t="str">
        <f t="shared" si="188"/>
        <v/>
      </c>
    </row>
    <row r="1298" spans="1:28" s="272" customFormat="1" ht="20.25">
      <c r="A1298" s="214"/>
      <c r="B1298" s="215" t="str">
        <f>IF(LEN(A1298)=0,"",INDEX('Smelter Look-up'!$A:$A,MATCH($A1298,'Smelter Look-up'!$E:$E,0)))</f>
        <v/>
      </c>
      <c r="C1298" s="219" t="str">
        <f>IF(LEN(A1298)=0,"",INDEX('Smelter Look-up'!$C:$C,MATCH($A1298,'Smelter Look-up'!$E:$E,0)))</f>
        <v/>
      </c>
      <c r="D1298" s="278"/>
      <c r="E1298" s="215" t="s">
        <v>15631</v>
      </c>
      <c r="F1298" s="215" t="s">
        <v>15631</v>
      </c>
      <c r="G1298" s="215" t="s">
        <v>15631</v>
      </c>
      <c r="H1298" s="216" t="str">
        <f ca="1">IF(ISERROR($V1298),"",OFFSET('Smelter Look-up'!$G$4,$V1298-4,0))</f>
        <v/>
      </c>
      <c r="I1298" s="217" t="s">
        <v>15631</v>
      </c>
      <c r="J1298" s="217" t="s">
        <v>15631</v>
      </c>
      <c r="K1298" s="268"/>
      <c r="L1298" s="268"/>
      <c r="M1298" s="268"/>
      <c r="N1298" s="268"/>
      <c r="O1298" s="268"/>
      <c r="P1298" s="218"/>
      <c r="Q1298" s="269"/>
      <c r="R1298" s="215" t="str">
        <f ca="1">IF(ISERROR($V1298),"",OFFSET('Smelter Look-up'!$C$4,$V1298-4,0)&amp;"")</f>
        <v/>
      </c>
      <c r="S1298" s="222" t="str">
        <f t="shared" ca="1" si="186"/>
        <v/>
      </c>
      <c r="T1298" s="222" t="str">
        <f ca="1">IF(B1298="","",IF(ISERROR(MATCH($J1298,SorP!$B$1:$B$6230,0)),"",INDIRECT("'SorP'!$A$"&amp;MATCH($J1298,SorP!$B$1:$B$6230,0))))</f>
        <v/>
      </c>
      <c r="U1298" s="238"/>
      <c r="V1298" s="270" t="e">
        <f>IF(C1298="",NA(),MATCH($B1298&amp;$C1298,'Smelter Look-up'!$J:$J,0))</f>
        <v>#N/A</v>
      </c>
      <c r="W1298" s="271"/>
      <c r="X1298" s="271">
        <f t="shared" si="187"/>
        <v>0</v>
      </c>
      <c r="Y1298" s="271"/>
      <c r="Z1298" s="271"/>
      <c r="AB1298" s="273" t="str">
        <f t="shared" si="188"/>
        <v/>
      </c>
    </row>
    <row r="1299" spans="1:28" s="272" customFormat="1" ht="20.25">
      <c r="A1299" s="214"/>
      <c r="B1299" s="215" t="str">
        <f>IF(LEN(A1299)=0,"",INDEX('Smelter Look-up'!$A:$A,MATCH($A1299,'Smelter Look-up'!$E:$E,0)))</f>
        <v/>
      </c>
      <c r="C1299" s="219" t="str">
        <f>IF(LEN(A1299)=0,"",INDEX('Smelter Look-up'!$C:$C,MATCH($A1299,'Smelter Look-up'!$E:$E,0)))</f>
        <v/>
      </c>
      <c r="D1299" s="278"/>
      <c r="E1299" s="215" t="s">
        <v>15631</v>
      </c>
      <c r="F1299" s="215" t="s">
        <v>15631</v>
      </c>
      <c r="G1299" s="215" t="s">
        <v>15631</v>
      </c>
      <c r="H1299" s="216" t="str">
        <f ca="1">IF(ISERROR($V1299),"",OFFSET('Smelter Look-up'!$G$4,$V1299-4,0))</f>
        <v/>
      </c>
      <c r="I1299" s="217" t="s">
        <v>15631</v>
      </c>
      <c r="J1299" s="217" t="s">
        <v>15631</v>
      </c>
      <c r="K1299" s="268"/>
      <c r="L1299" s="268"/>
      <c r="M1299" s="268"/>
      <c r="N1299" s="268"/>
      <c r="O1299" s="268"/>
      <c r="P1299" s="218"/>
      <c r="Q1299" s="269"/>
      <c r="R1299" s="215" t="str">
        <f ca="1">IF(ISERROR($V1299),"",OFFSET('Smelter Look-up'!$C$4,$V1299-4,0)&amp;"")</f>
        <v/>
      </c>
      <c r="S1299" s="222" t="str">
        <f t="shared" ca="1" si="186"/>
        <v/>
      </c>
      <c r="T1299" s="222" t="str">
        <f ca="1">IF(B1299="","",IF(ISERROR(MATCH($J1299,SorP!$B$1:$B$6230,0)),"",INDIRECT("'SorP'!$A$"&amp;MATCH($J1299,SorP!$B$1:$B$6230,0))))</f>
        <v/>
      </c>
      <c r="U1299" s="238"/>
      <c r="V1299" s="270" t="e">
        <f>IF(C1299="",NA(),MATCH($B1299&amp;$C1299,'Smelter Look-up'!$J:$J,0))</f>
        <v>#N/A</v>
      </c>
      <c r="W1299" s="271"/>
      <c r="X1299" s="271">
        <f t="shared" si="187"/>
        <v>0</v>
      </c>
      <c r="Y1299" s="271"/>
      <c r="Z1299" s="271"/>
      <c r="AB1299" s="273" t="str">
        <f t="shared" si="188"/>
        <v/>
      </c>
    </row>
    <row r="1300" spans="1:28" s="272" customFormat="1" ht="20.25">
      <c r="A1300" s="214"/>
      <c r="B1300" s="215" t="str">
        <f>IF(LEN(A1300)=0,"",INDEX('Smelter Look-up'!$A:$A,MATCH($A1300,'Smelter Look-up'!$E:$E,0)))</f>
        <v/>
      </c>
      <c r="C1300" s="219" t="str">
        <f>IF(LEN(A1300)=0,"",INDEX('Smelter Look-up'!$C:$C,MATCH($A1300,'Smelter Look-up'!$E:$E,0)))</f>
        <v/>
      </c>
      <c r="D1300" s="278"/>
      <c r="E1300" s="215" t="s">
        <v>15631</v>
      </c>
      <c r="F1300" s="215" t="s">
        <v>15631</v>
      </c>
      <c r="G1300" s="215" t="s">
        <v>15631</v>
      </c>
      <c r="H1300" s="216" t="str">
        <f ca="1">IF(ISERROR($V1300),"",OFFSET('Smelter Look-up'!$G$4,$V1300-4,0))</f>
        <v/>
      </c>
      <c r="I1300" s="217" t="s">
        <v>15631</v>
      </c>
      <c r="J1300" s="217" t="s">
        <v>15631</v>
      </c>
      <c r="K1300" s="268"/>
      <c r="L1300" s="268"/>
      <c r="M1300" s="268"/>
      <c r="N1300" s="268"/>
      <c r="O1300" s="268"/>
      <c r="P1300" s="218"/>
      <c r="Q1300" s="269"/>
      <c r="R1300" s="215" t="str">
        <f ca="1">IF(ISERROR($V1300),"",OFFSET('Smelter Look-up'!$C$4,$V1300-4,0)&amp;"")</f>
        <v/>
      </c>
      <c r="S1300" s="222" t="str">
        <f t="shared" ca="1" si="186"/>
        <v/>
      </c>
      <c r="T1300" s="222" t="str">
        <f ca="1">IF(B1300="","",IF(ISERROR(MATCH($J1300,SorP!$B$1:$B$6230,0)),"",INDIRECT("'SorP'!$A$"&amp;MATCH($J1300,SorP!$B$1:$B$6230,0))))</f>
        <v/>
      </c>
      <c r="U1300" s="238"/>
      <c r="V1300" s="270" t="e">
        <f>IF(C1300="",NA(),MATCH($B1300&amp;$C1300,'Smelter Look-up'!$J:$J,0))</f>
        <v>#N/A</v>
      </c>
      <c r="W1300" s="271"/>
      <c r="X1300" s="271">
        <f t="shared" si="187"/>
        <v>0</v>
      </c>
      <c r="Y1300" s="271"/>
      <c r="Z1300" s="271"/>
      <c r="AB1300" s="273" t="str">
        <f t="shared" si="188"/>
        <v/>
      </c>
    </row>
    <row r="1301" spans="1:28" s="272" customFormat="1" ht="20.25">
      <c r="A1301" s="214"/>
      <c r="B1301" s="215" t="str">
        <f>IF(LEN(A1301)=0,"",INDEX('Smelter Look-up'!$A:$A,MATCH($A1301,'Smelter Look-up'!$E:$E,0)))</f>
        <v/>
      </c>
      <c r="C1301" s="219" t="str">
        <f>IF(LEN(A1301)=0,"",INDEX('Smelter Look-up'!$C:$C,MATCH($A1301,'Smelter Look-up'!$E:$E,0)))</f>
        <v/>
      </c>
      <c r="D1301" s="278"/>
      <c r="E1301" s="215" t="s">
        <v>15631</v>
      </c>
      <c r="F1301" s="215" t="s">
        <v>15631</v>
      </c>
      <c r="G1301" s="215" t="s">
        <v>15631</v>
      </c>
      <c r="H1301" s="216" t="str">
        <f ca="1">IF(ISERROR($V1301),"",OFFSET('Smelter Look-up'!$G$4,$V1301-4,0))</f>
        <v/>
      </c>
      <c r="I1301" s="217" t="s">
        <v>15631</v>
      </c>
      <c r="J1301" s="217" t="s">
        <v>15631</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si="187"/>
        <v>0</v>
      </c>
      <c r="Y1301" s="271"/>
      <c r="Z1301" s="271"/>
      <c r="AB1301" s="273" t="str">
        <f t="shared" si="188"/>
        <v/>
      </c>
    </row>
    <row r="1302" spans="1:28" s="272" customFormat="1" ht="20.25">
      <c r="A1302" s="214"/>
      <c r="B1302" s="215" t="str">
        <f>IF(LEN(A1302)=0,"",INDEX('Smelter Look-up'!$A:$A,MATCH($A1302,'Smelter Look-up'!$E:$E,0)))</f>
        <v/>
      </c>
      <c r="C1302" s="219" t="str">
        <f>IF(LEN(A1302)=0,"",INDEX('Smelter Look-up'!$C:$C,MATCH($A1302,'Smelter Look-up'!$E:$E,0)))</f>
        <v/>
      </c>
      <c r="D1302" s="278"/>
      <c r="E1302" s="215" t="s">
        <v>15631</v>
      </c>
      <c r="F1302" s="215" t="s">
        <v>15631</v>
      </c>
      <c r="G1302" s="215" t="s">
        <v>15631</v>
      </c>
      <c r="H1302" s="216" t="str">
        <f ca="1">IF(ISERROR($V1302),"",OFFSET('Smelter Look-up'!$G$4,$V1302-4,0))</f>
        <v/>
      </c>
      <c r="I1302" s="217" t="s">
        <v>15631</v>
      </c>
      <c r="J1302" s="217" t="s">
        <v>15631</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si="187"/>
        <v>0</v>
      </c>
      <c r="Y1302" s="271"/>
      <c r="Z1302" s="271"/>
      <c r="AB1302" s="273" t="str">
        <f t="shared" si="188"/>
        <v/>
      </c>
    </row>
    <row r="1303" spans="1:28" s="272" customFormat="1" ht="20.25">
      <c r="A1303" s="214"/>
      <c r="B1303" s="215" t="str">
        <f>IF(LEN(A1303)=0,"",INDEX('Smelter Look-up'!$A:$A,MATCH($A1303,'Smelter Look-up'!$E:$E,0)))</f>
        <v/>
      </c>
      <c r="C1303" s="219" t="str">
        <f>IF(LEN(A1303)=0,"",INDEX('Smelter Look-up'!$C:$C,MATCH($A1303,'Smelter Look-up'!$E:$E,0)))</f>
        <v/>
      </c>
      <c r="D1303" s="278"/>
      <c r="E1303" s="215" t="s">
        <v>15631</v>
      </c>
      <c r="F1303" s="215" t="s">
        <v>15631</v>
      </c>
      <c r="G1303" s="215" t="s">
        <v>15631</v>
      </c>
      <c r="H1303" s="216" t="str">
        <f ca="1">IF(ISERROR($V1303),"",OFFSET('Smelter Look-up'!$G$4,$V1303-4,0))</f>
        <v/>
      </c>
      <c r="I1303" s="217" t="s">
        <v>15631</v>
      </c>
      <c r="J1303" s="217" t="s">
        <v>15631</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si="187"/>
        <v>0</v>
      </c>
      <c r="Y1303" s="271"/>
      <c r="Z1303" s="271"/>
      <c r="AB1303" s="273" t="str">
        <f t="shared" si="188"/>
        <v/>
      </c>
    </row>
    <row r="1304" spans="1:28" s="272" customFormat="1" ht="20.25">
      <c r="A1304" s="214"/>
      <c r="B1304" s="215" t="str">
        <f>IF(LEN(A1304)=0,"",INDEX('Smelter Look-up'!$A:$A,MATCH($A1304,'Smelter Look-up'!$E:$E,0)))</f>
        <v/>
      </c>
      <c r="C1304" s="219" t="str">
        <f>IF(LEN(A1304)=0,"",INDEX('Smelter Look-up'!$C:$C,MATCH($A1304,'Smelter Look-up'!$E:$E,0)))</f>
        <v/>
      </c>
      <c r="D1304" s="278"/>
      <c r="E1304" s="215" t="s">
        <v>15631</v>
      </c>
      <c r="F1304" s="215" t="s">
        <v>15631</v>
      </c>
      <c r="G1304" s="215" t="s">
        <v>15631</v>
      </c>
      <c r="H1304" s="216" t="str">
        <f ca="1">IF(ISERROR($V1304),"",OFFSET('Smelter Look-up'!$G$4,$V1304-4,0))</f>
        <v/>
      </c>
      <c r="I1304" s="217" t="s">
        <v>15631</v>
      </c>
      <c r="J1304" s="217" t="s">
        <v>15631</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si="187"/>
        <v>0</v>
      </c>
      <c r="Y1304" s="271"/>
      <c r="Z1304" s="271"/>
      <c r="AB1304" s="273" t="str">
        <f t="shared" si="188"/>
        <v/>
      </c>
    </row>
    <row r="1305" spans="1:28" s="272" customFormat="1" ht="20.25">
      <c r="A1305" s="214"/>
      <c r="B1305" s="215" t="str">
        <f>IF(LEN(A1305)=0,"",INDEX('Smelter Look-up'!$A:$A,MATCH($A1305,'Smelter Look-up'!$E:$E,0)))</f>
        <v/>
      </c>
      <c r="C1305" s="219" t="str">
        <f>IF(LEN(A1305)=0,"",INDEX('Smelter Look-up'!$C:$C,MATCH($A1305,'Smelter Look-up'!$E:$E,0)))</f>
        <v/>
      </c>
      <c r="D1305" s="278"/>
      <c r="E1305" s="215" t="s">
        <v>15631</v>
      </c>
      <c r="F1305" s="215" t="s">
        <v>15631</v>
      </c>
      <c r="G1305" s="215" t="s">
        <v>15631</v>
      </c>
      <c r="H1305" s="216" t="str">
        <f ca="1">IF(ISERROR($V1305),"",OFFSET('Smelter Look-up'!$G$4,$V1305-4,0))</f>
        <v/>
      </c>
      <c r="I1305" s="217" t="s">
        <v>15631</v>
      </c>
      <c r="J1305" s="217" t="s">
        <v>15631</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si="187"/>
        <v>0</v>
      </c>
      <c r="Y1305" s="271"/>
      <c r="Z1305" s="271"/>
      <c r="AB1305" s="273" t="str">
        <f t="shared" si="188"/>
        <v/>
      </c>
    </row>
    <row r="1306" spans="1:28" s="272" customFormat="1" ht="20.25">
      <c r="A1306" s="214"/>
      <c r="B1306" s="215" t="str">
        <f>IF(LEN(A1306)=0,"",INDEX('Smelter Look-up'!$A:$A,MATCH($A1306,'Smelter Look-up'!$E:$E,0)))</f>
        <v/>
      </c>
      <c r="C1306" s="219" t="str">
        <f>IF(LEN(A1306)=0,"",INDEX('Smelter Look-up'!$C:$C,MATCH($A1306,'Smelter Look-up'!$E:$E,0)))</f>
        <v/>
      </c>
      <c r="D1306" s="278"/>
      <c r="E1306" s="215" t="s">
        <v>15631</v>
      </c>
      <c r="F1306" s="215" t="s">
        <v>15631</v>
      </c>
      <c r="G1306" s="215" t="s">
        <v>15631</v>
      </c>
      <c r="H1306" s="216" t="str">
        <f ca="1">IF(ISERROR($V1306),"",OFFSET('Smelter Look-up'!$G$4,$V1306-4,0))</f>
        <v/>
      </c>
      <c r="I1306" s="217" t="s">
        <v>15631</v>
      </c>
      <c r="J1306" s="217" t="s">
        <v>15631</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si="187"/>
        <v>0</v>
      </c>
      <c r="Y1306" s="271"/>
      <c r="Z1306" s="271"/>
      <c r="AB1306" s="273" t="str">
        <f t="shared" si="188"/>
        <v/>
      </c>
    </row>
    <row r="1307" spans="1:28" s="272" customFormat="1" ht="20.25">
      <c r="A1307" s="214"/>
      <c r="B1307" s="215" t="str">
        <f>IF(LEN(A1307)=0,"",INDEX('Smelter Look-up'!$A:$A,MATCH($A1307,'Smelter Look-up'!$E:$E,0)))</f>
        <v/>
      </c>
      <c r="C1307" s="219" t="str">
        <f>IF(LEN(A1307)=0,"",INDEX('Smelter Look-up'!$C:$C,MATCH($A1307,'Smelter Look-up'!$E:$E,0)))</f>
        <v/>
      </c>
      <c r="D1307" s="278"/>
      <c r="E1307" s="215" t="s">
        <v>15631</v>
      </c>
      <c r="F1307" s="215" t="s">
        <v>15631</v>
      </c>
      <c r="G1307" s="215" t="s">
        <v>15631</v>
      </c>
      <c r="H1307" s="216" t="str">
        <f ca="1">IF(ISERROR($V1307),"",OFFSET('Smelter Look-up'!$G$4,$V1307-4,0))</f>
        <v/>
      </c>
      <c r="I1307" s="217" t="s">
        <v>15631</v>
      </c>
      <c r="J1307" s="217" t="s">
        <v>15631</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
        <v>15631</v>
      </c>
      <c r="F1308" s="215" t="s">
        <v>15631</v>
      </c>
      <c r="G1308" s="215" t="s">
        <v>15631</v>
      </c>
      <c r="H1308" s="216" t="str">
        <f ca="1">IF(ISERROR($V1308),"",OFFSET('Smelter Look-up'!$G$4,$V1308-4,0))</f>
        <v/>
      </c>
      <c r="I1308" s="217" t="s">
        <v>15631</v>
      </c>
      <c r="J1308" s="217" t="s">
        <v>15631</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
        <v>15631</v>
      </c>
      <c r="F1309" s="215" t="s">
        <v>15631</v>
      </c>
      <c r="G1309" s="215" t="s">
        <v>15631</v>
      </c>
      <c r="H1309" s="216" t="str">
        <f ca="1">IF(ISERROR($V1309),"",OFFSET('Smelter Look-up'!$G$4,$V1309-4,0))</f>
        <v/>
      </c>
      <c r="I1309" s="217" t="s">
        <v>15631</v>
      </c>
      <c r="J1309" s="217" t="s">
        <v>15631</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
        <v>15631</v>
      </c>
      <c r="F1310" s="215" t="s">
        <v>15631</v>
      </c>
      <c r="G1310" s="215" t="s">
        <v>15631</v>
      </c>
      <c r="H1310" s="216" t="str">
        <f ca="1">IF(ISERROR($V1310),"",OFFSET('Smelter Look-up'!$G$4,$V1310-4,0))</f>
        <v/>
      </c>
      <c r="I1310" s="217" t="s">
        <v>15631</v>
      </c>
      <c r="J1310" s="217" t="s">
        <v>15631</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
        <v>15631</v>
      </c>
      <c r="F1311" s="215" t="s">
        <v>15631</v>
      </c>
      <c r="G1311" s="215" t="s">
        <v>15631</v>
      </c>
      <c r="H1311" s="216" t="str">
        <f ca="1">IF(ISERROR($V1311),"",OFFSET('Smelter Look-up'!$G$4,$V1311-4,0))</f>
        <v/>
      </c>
      <c r="I1311" s="217" t="s">
        <v>15631</v>
      </c>
      <c r="J1311" s="217" t="s">
        <v>15631</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
        <v>15631</v>
      </c>
      <c r="F1312" s="215" t="s">
        <v>15631</v>
      </c>
      <c r="G1312" s="215" t="s">
        <v>15631</v>
      </c>
      <c r="H1312" s="216" t="str">
        <f ca="1">IF(ISERROR($V1312),"",OFFSET('Smelter Look-up'!$G$4,$V1312-4,0))</f>
        <v/>
      </c>
      <c r="I1312" s="217" t="s">
        <v>15631</v>
      </c>
      <c r="J1312" s="217" t="s">
        <v>15631</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
        <v>15631</v>
      </c>
      <c r="F1313" s="215" t="s">
        <v>15631</v>
      </c>
      <c r="G1313" s="215" t="s">
        <v>15631</v>
      </c>
      <c r="H1313" s="216" t="str">
        <f ca="1">IF(ISERROR($V1313),"",OFFSET('Smelter Look-up'!$G$4,$V1313-4,0))</f>
        <v/>
      </c>
      <c r="I1313" s="217" t="s">
        <v>15631</v>
      </c>
      <c r="J1313" s="217" t="s">
        <v>15631</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
        <v>15631</v>
      </c>
      <c r="F1314" s="215" t="s">
        <v>15631</v>
      </c>
      <c r="G1314" s="215" t="s">
        <v>15631</v>
      </c>
      <c r="H1314" s="216" t="str">
        <f ca="1">IF(ISERROR($V1314),"",OFFSET('Smelter Look-up'!$G$4,$V1314-4,0))</f>
        <v/>
      </c>
      <c r="I1314" s="217" t="s">
        <v>15631</v>
      </c>
      <c r="J1314" s="217" t="s">
        <v>15631</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
        <v>15631</v>
      </c>
      <c r="F1315" s="215" t="s">
        <v>15631</v>
      </c>
      <c r="G1315" s="215" t="s">
        <v>15631</v>
      </c>
      <c r="H1315" s="216" t="str">
        <f ca="1">IF(ISERROR($V1315),"",OFFSET('Smelter Look-up'!$G$4,$V1315-4,0))</f>
        <v/>
      </c>
      <c r="I1315" s="217" t="s">
        <v>15631</v>
      </c>
      <c r="J1315" s="217" t="s">
        <v>15631</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
        <v>15631</v>
      </c>
      <c r="F1316" s="215" t="s">
        <v>15631</v>
      </c>
      <c r="G1316" s="215" t="s">
        <v>15631</v>
      </c>
      <c r="H1316" s="216" t="str">
        <f ca="1">IF(ISERROR($V1316),"",OFFSET('Smelter Look-up'!$G$4,$V1316-4,0))</f>
        <v/>
      </c>
      <c r="I1316" s="217" t="s">
        <v>15631</v>
      </c>
      <c r="J1316" s="217" t="s">
        <v>15631</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
        <v>15631</v>
      </c>
      <c r="F1317" s="215" t="s">
        <v>15631</v>
      </c>
      <c r="G1317" s="215" t="s">
        <v>15631</v>
      </c>
      <c r="H1317" s="216" t="str">
        <f ca="1">IF(ISERROR($V1317),"",OFFSET('Smelter Look-up'!$G$4,$V1317-4,0))</f>
        <v/>
      </c>
      <c r="I1317" s="217" t="s">
        <v>15631</v>
      </c>
      <c r="J1317" s="217" t="s">
        <v>15631</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
        <v>15631</v>
      </c>
      <c r="F1318" s="215" t="s">
        <v>15631</v>
      </c>
      <c r="G1318" s="215" t="s">
        <v>15631</v>
      </c>
      <c r="H1318" s="216" t="str">
        <f ca="1">IF(ISERROR($V1318),"",OFFSET('Smelter Look-up'!$G$4,$V1318-4,0))</f>
        <v/>
      </c>
      <c r="I1318" s="217" t="s">
        <v>15631</v>
      </c>
      <c r="J1318" s="217" t="s">
        <v>15631</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
        <v>15631</v>
      </c>
      <c r="F1319" s="215" t="s">
        <v>15631</v>
      </c>
      <c r="G1319" s="215" t="s">
        <v>15631</v>
      </c>
      <c r="H1319" s="216" t="str">
        <f ca="1">IF(ISERROR($V1319),"",OFFSET('Smelter Look-up'!$G$4,$V1319-4,0))</f>
        <v/>
      </c>
      <c r="I1319" s="217" t="s">
        <v>15631</v>
      </c>
      <c r="J1319" s="217" t="s">
        <v>15631</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
        <v>15631</v>
      </c>
      <c r="F1320" s="215" t="s">
        <v>15631</v>
      </c>
      <c r="G1320" s="215" t="s">
        <v>15631</v>
      </c>
      <c r="H1320" s="216" t="str">
        <f ca="1">IF(ISERROR($V1320),"",OFFSET('Smelter Look-up'!$G$4,$V1320-4,0))</f>
        <v/>
      </c>
      <c r="I1320" s="217" t="s">
        <v>15631</v>
      </c>
      <c r="J1320" s="217" t="s">
        <v>15631</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
        <v>15631</v>
      </c>
      <c r="F1321" s="215" t="s">
        <v>15631</v>
      </c>
      <c r="G1321" s="215" t="s">
        <v>15631</v>
      </c>
      <c r="H1321" s="216" t="str">
        <f ca="1">IF(ISERROR($V1321),"",OFFSET('Smelter Look-up'!$G$4,$V1321-4,0))</f>
        <v/>
      </c>
      <c r="I1321" s="217" t="s">
        <v>15631</v>
      </c>
      <c r="J1321" s="217" t="s">
        <v>15631</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
        <v>15631</v>
      </c>
      <c r="F1322" s="215" t="s">
        <v>15631</v>
      </c>
      <c r="G1322" s="215" t="s">
        <v>15631</v>
      </c>
      <c r="H1322" s="216" t="str">
        <f ca="1">IF(ISERROR($V1322),"",OFFSET('Smelter Look-up'!$G$4,$V1322-4,0))</f>
        <v/>
      </c>
      <c r="I1322" s="217" t="s">
        <v>15631</v>
      </c>
      <c r="J1322" s="217" t="s">
        <v>15631</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
        <v>15631</v>
      </c>
      <c r="F1323" s="215" t="s">
        <v>15631</v>
      </c>
      <c r="G1323" s="215" t="s">
        <v>15631</v>
      </c>
      <c r="H1323" s="216" t="str">
        <f ca="1">IF(ISERROR($V1323),"",OFFSET('Smelter Look-up'!$G$4,$V1323-4,0))</f>
        <v/>
      </c>
      <c r="I1323" s="217" t="s">
        <v>15631</v>
      </c>
      <c r="J1323" s="217" t="s">
        <v>15631</v>
      </c>
      <c r="K1323" s="268"/>
      <c r="L1323" s="268"/>
      <c r="M1323" s="268"/>
      <c r="N1323" s="268"/>
      <c r="O1323" s="268"/>
      <c r="P1323" s="218"/>
      <c r="Q1323" s="269"/>
      <c r="R1323" s="215" t="str">
        <f ca="1">IF(ISERROR($V1323),"",OFFSET('Smelter Look-up'!$C$4,$V1323-4,0)&amp;"")</f>
        <v/>
      </c>
      <c r="S1323" s="222" t="str">
        <f t="shared" ref="S1323" ca="1" si="189">IF(B1323="","",IF(ISERROR(MATCH($E1323,CL,0)),"Unknown",INDIRECT("'C'!$A$"&amp;MATCH($E1323,CL,0)+1)))</f>
        <v/>
      </c>
      <c r="T1323" s="222" t="str">
        <f ca="1">IF(B1323="","",IF(ISERROR(MATCH($J1323,SorP!$B$1:$B$6230,0)),"",INDIRECT("'SorP'!$A$"&amp;MATCH($J1323,SorP!$B$1:$B$6230,0))))</f>
        <v/>
      </c>
      <c r="U1323" s="238"/>
      <c r="V1323" s="270" t="e">
        <f>IF(C1323="",NA(),MATCH($B1323&amp;$C1323,'Smelter Look-up'!$J:$J,0))</f>
        <v>#N/A</v>
      </c>
      <c r="W1323" s="271"/>
      <c r="X1323" s="271">
        <f t="shared" ref="X1323" si="190">IF(AND(C1323="Smelter not listed",OR(LEN(D1323)=0,LEN(E1323)=0)),1,0)</f>
        <v>0</v>
      </c>
      <c r="Y1323" s="271"/>
      <c r="Z1323" s="271"/>
      <c r="AB1323" s="273" t="str">
        <f t="shared" ref="AB1323" si="191">B1323&amp;C1323</f>
        <v/>
      </c>
    </row>
    <row r="1324" spans="1:28" s="272" customFormat="1" ht="20.25">
      <c r="A1324" s="214"/>
      <c r="B1324" s="215" t="str">
        <f>IF(LEN(A1324)=0,"",INDEX('Smelter Look-up'!$A:$A,MATCH($A1324,'Smelter Look-up'!$E:$E,0)))</f>
        <v/>
      </c>
      <c r="C1324" s="219" t="str">
        <f>IF(LEN(A1324)=0,"",INDEX('Smelter Look-up'!$C:$C,MATCH($A1324,'Smelter Look-up'!$E:$E,0)))</f>
        <v/>
      </c>
      <c r="D1324" s="278"/>
      <c r="E1324" s="215" t="s">
        <v>15631</v>
      </c>
      <c r="F1324" s="215" t="s">
        <v>15631</v>
      </c>
      <c r="G1324" s="215" t="s">
        <v>15631</v>
      </c>
      <c r="H1324" s="216" t="str">
        <f ca="1">IF(ISERROR($V1324),"",OFFSET('Smelter Look-up'!$G$4,$V1324-4,0))</f>
        <v/>
      </c>
      <c r="I1324" s="217" t="s">
        <v>15631</v>
      </c>
      <c r="J1324" s="217" t="s">
        <v>15631</v>
      </c>
      <c r="K1324" s="268"/>
      <c r="L1324" s="268"/>
      <c r="M1324" s="268"/>
      <c r="N1324" s="268"/>
      <c r="O1324" s="268"/>
      <c r="P1324" s="218"/>
      <c r="Q1324" s="269"/>
      <c r="R1324" s="215" t="str">
        <f ca="1">IF(ISERROR($V1324),"",OFFSET('Smelter Look-up'!$C$4,$V1324-4,0)&amp;"")</f>
        <v/>
      </c>
      <c r="S1324" s="222" t="str">
        <f t="shared" ref="S1324:S1355" ca="1" si="192">IF(B1324="","",IF(ISERROR(MATCH($E1324,CL,0)),"Unknown",INDIRECT("'C'!$A$"&amp;MATCH($E1324,CL,0)+1)))</f>
        <v/>
      </c>
      <c r="T1324" s="222" t="str">
        <f ca="1">IF(B1324="","",IF(ISERROR(MATCH($J1324,SorP!$B$1:$B$6230,0)),"",INDIRECT("'SorP'!$A$"&amp;MATCH($J1324,SorP!$B$1:$B$6230,0))))</f>
        <v/>
      </c>
      <c r="U1324" s="238"/>
      <c r="V1324" s="270" t="e">
        <f>IF(C1324="",NA(),MATCH($B1324&amp;$C1324,'Smelter Look-up'!$J:$J,0))</f>
        <v>#N/A</v>
      </c>
      <c r="W1324" s="271"/>
      <c r="X1324" s="271">
        <f t="shared" ref="X1324:X1355" si="193">IF(AND(C1324="Smelter not listed",OR(LEN(D1324)=0,LEN(E1324)=0)),1,0)</f>
        <v>0</v>
      </c>
      <c r="Y1324" s="271"/>
      <c r="Z1324" s="271"/>
      <c r="AB1324" s="273" t="str">
        <f t="shared" ref="AB1324:AB1355" si="194">B1324&amp;C1324</f>
        <v/>
      </c>
    </row>
    <row r="1325" spans="1:28" s="272" customFormat="1" ht="20.25">
      <c r="A1325" s="214"/>
      <c r="B1325" s="215" t="str">
        <f>IF(LEN(A1325)=0,"",INDEX('Smelter Look-up'!$A:$A,MATCH($A1325,'Smelter Look-up'!$E:$E,0)))</f>
        <v/>
      </c>
      <c r="C1325" s="219" t="str">
        <f>IF(LEN(A1325)=0,"",INDEX('Smelter Look-up'!$C:$C,MATCH($A1325,'Smelter Look-up'!$E:$E,0)))</f>
        <v/>
      </c>
      <c r="D1325" s="278"/>
      <c r="E1325" s="215" t="s">
        <v>15631</v>
      </c>
      <c r="F1325" s="215" t="s">
        <v>15631</v>
      </c>
      <c r="G1325" s="215" t="s">
        <v>15631</v>
      </c>
      <c r="H1325" s="216" t="str">
        <f ca="1">IF(ISERROR($V1325),"",OFFSET('Smelter Look-up'!$G$4,$V1325-4,0))</f>
        <v/>
      </c>
      <c r="I1325" s="217" t="s">
        <v>15631</v>
      </c>
      <c r="J1325" s="217" t="s">
        <v>15631</v>
      </c>
      <c r="K1325" s="268"/>
      <c r="L1325" s="268"/>
      <c r="M1325" s="268"/>
      <c r="N1325" s="268"/>
      <c r="O1325" s="268"/>
      <c r="P1325" s="218"/>
      <c r="Q1325" s="269"/>
      <c r="R1325" s="215" t="str">
        <f ca="1">IF(ISERROR($V1325),"",OFFSET('Smelter Look-up'!$C$4,$V1325-4,0)&amp;"")</f>
        <v/>
      </c>
      <c r="S1325" s="222" t="str">
        <f t="shared" ca="1" si="192"/>
        <v/>
      </c>
      <c r="T1325" s="222" t="str">
        <f ca="1">IF(B1325="","",IF(ISERROR(MATCH($J1325,SorP!$B$1:$B$6230,0)),"",INDIRECT("'SorP'!$A$"&amp;MATCH($J1325,SorP!$B$1:$B$6230,0))))</f>
        <v/>
      </c>
      <c r="U1325" s="238"/>
      <c r="V1325" s="270" t="e">
        <f>IF(C1325="",NA(),MATCH($B1325&amp;$C1325,'Smelter Look-up'!$J:$J,0))</f>
        <v>#N/A</v>
      </c>
      <c r="W1325" s="271"/>
      <c r="X1325" s="271">
        <f t="shared" si="193"/>
        <v>0</v>
      </c>
      <c r="Y1325" s="271"/>
      <c r="Z1325" s="271"/>
      <c r="AB1325" s="273" t="str">
        <f t="shared" si="194"/>
        <v/>
      </c>
    </row>
    <row r="1326" spans="1:28" s="272" customFormat="1" ht="20.25">
      <c r="A1326" s="214"/>
      <c r="B1326" s="215" t="str">
        <f>IF(LEN(A1326)=0,"",INDEX('Smelter Look-up'!$A:$A,MATCH($A1326,'Smelter Look-up'!$E:$E,0)))</f>
        <v/>
      </c>
      <c r="C1326" s="219" t="str">
        <f>IF(LEN(A1326)=0,"",INDEX('Smelter Look-up'!$C:$C,MATCH($A1326,'Smelter Look-up'!$E:$E,0)))</f>
        <v/>
      </c>
      <c r="D1326" s="278"/>
      <c r="E1326" s="215" t="s">
        <v>15631</v>
      </c>
      <c r="F1326" s="215" t="s">
        <v>15631</v>
      </c>
      <c r="G1326" s="215" t="s">
        <v>15631</v>
      </c>
      <c r="H1326" s="216" t="str">
        <f ca="1">IF(ISERROR($V1326),"",OFFSET('Smelter Look-up'!$G$4,$V1326-4,0))</f>
        <v/>
      </c>
      <c r="I1326" s="217" t="s">
        <v>15631</v>
      </c>
      <c r="J1326" s="217" t="s">
        <v>15631</v>
      </c>
      <c r="K1326" s="268"/>
      <c r="L1326" s="268"/>
      <c r="M1326" s="268"/>
      <c r="N1326" s="268"/>
      <c r="O1326" s="268"/>
      <c r="P1326" s="218"/>
      <c r="Q1326" s="269"/>
      <c r="R1326" s="215" t="str">
        <f ca="1">IF(ISERROR($V1326),"",OFFSET('Smelter Look-up'!$C$4,$V1326-4,0)&amp;"")</f>
        <v/>
      </c>
      <c r="S1326" s="222" t="str">
        <f t="shared" ca="1" si="192"/>
        <v/>
      </c>
      <c r="T1326" s="222" t="str">
        <f ca="1">IF(B1326="","",IF(ISERROR(MATCH($J1326,SorP!$B$1:$B$6230,0)),"",INDIRECT("'SorP'!$A$"&amp;MATCH($J1326,SorP!$B$1:$B$6230,0))))</f>
        <v/>
      </c>
      <c r="U1326" s="238"/>
      <c r="V1326" s="270" t="e">
        <f>IF(C1326="",NA(),MATCH($B1326&amp;$C1326,'Smelter Look-up'!$J:$J,0))</f>
        <v>#N/A</v>
      </c>
      <c r="W1326" s="271"/>
      <c r="X1326" s="271">
        <f t="shared" si="193"/>
        <v>0</v>
      </c>
      <c r="Y1326" s="271"/>
      <c r="Z1326" s="271"/>
      <c r="AB1326" s="273" t="str">
        <f t="shared" si="194"/>
        <v/>
      </c>
    </row>
    <row r="1327" spans="1:28" s="272" customFormat="1" ht="20.25">
      <c r="A1327" s="214"/>
      <c r="B1327" s="215" t="str">
        <f>IF(LEN(A1327)=0,"",INDEX('Smelter Look-up'!$A:$A,MATCH($A1327,'Smelter Look-up'!$E:$E,0)))</f>
        <v/>
      </c>
      <c r="C1327" s="219" t="str">
        <f>IF(LEN(A1327)=0,"",INDEX('Smelter Look-up'!$C:$C,MATCH($A1327,'Smelter Look-up'!$E:$E,0)))</f>
        <v/>
      </c>
      <c r="D1327" s="278"/>
      <c r="E1327" s="215" t="s">
        <v>15631</v>
      </c>
      <c r="F1327" s="215" t="s">
        <v>15631</v>
      </c>
      <c r="G1327" s="215" t="s">
        <v>15631</v>
      </c>
      <c r="H1327" s="216" t="str">
        <f ca="1">IF(ISERROR($V1327),"",OFFSET('Smelter Look-up'!$G$4,$V1327-4,0))</f>
        <v/>
      </c>
      <c r="I1327" s="217" t="s">
        <v>15631</v>
      </c>
      <c r="J1327" s="217" t="s">
        <v>15631</v>
      </c>
      <c r="K1327" s="268"/>
      <c r="L1327" s="268"/>
      <c r="M1327" s="268"/>
      <c r="N1327" s="268"/>
      <c r="O1327" s="268"/>
      <c r="P1327" s="218"/>
      <c r="Q1327" s="269"/>
      <c r="R1327" s="215" t="str">
        <f ca="1">IF(ISERROR($V1327),"",OFFSET('Smelter Look-up'!$C$4,$V1327-4,0)&amp;"")</f>
        <v/>
      </c>
      <c r="S1327" s="222" t="str">
        <f t="shared" ca="1" si="192"/>
        <v/>
      </c>
      <c r="T1327" s="222" t="str">
        <f ca="1">IF(B1327="","",IF(ISERROR(MATCH($J1327,SorP!$B$1:$B$6230,0)),"",INDIRECT("'SorP'!$A$"&amp;MATCH($J1327,SorP!$B$1:$B$6230,0))))</f>
        <v/>
      </c>
      <c r="U1327" s="238"/>
      <c r="V1327" s="270" t="e">
        <f>IF(C1327="",NA(),MATCH($B1327&amp;$C1327,'Smelter Look-up'!$J:$J,0))</f>
        <v>#N/A</v>
      </c>
      <c r="W1327" s="271"/>
      <c r="X1327" s="271">
        <f t="shared" si="193"/>
        <v>0</v>
      </c>
      <c r="Y1327" s="271"/>
      <c r="Z1327" s="271"/>
      <c r="AB1327" s="273" t="str">
        <f t="shared" si="194"/>
        <v/>
      </c>
    </row>
    <row r="1328" spans="1:28" s="272" customFormat="1" ht="20.25">
      <c r="A1328" s="214"/>
      <c r="B1328" s="215" t="str">
        <f>IF(LEN(A1328)=0,"",INDEX('Smelter Look-up'!$A:$A,MATCH($A1328,'Smelter Look-up'!$E:$E,0)))</f>
        <v/>
      </c>
      <c r="C1328" s="219" t="str">
        <f>IF(LEN(A1328)=0,"",INDEX('Smelter Look-up'!$C:$C,MATCH($A1328,'Smelter Look-up'!$E:$E,0)))</f>
        <v/>
      </c>
      <c r="D1328" s="278"/>
      <c r="E1328" s="215" t="s">
        <v>15631</v>
      </c>
      <c r="F1328" s="215" t="s">
        <v>15631</v>
      </c>
      <c r="G1328" s="215" t="s">
        <v>15631</v>
      </c>
      <c r="H1328" s="216" t="str">
        <f ca="1">IF(ISERROR($V1328),"",OFFSET('Smelter Look-up'!$G$4,$V1328-4,0))</f>
        <v/>
      </c>
      <c r="I1328" s="217" t="s">
        <v>15631</v>
      </c>
      <c r="J1328" s="217" t="s">
        <v>15631</v>
      </c>
      <c r="K1328" s="268"/>
      <c r="L1328" s="268"/>
      <c r="M1328" s="268"/>
      <c r="N1328" s="268"/>
      <c r="O1328" s="268"/>
      <c r="P1328" s="218"/>
      <c r="Q1328" s="269"/>
      <c r="R1328" s="215" t="str">
        <f ca="1">IF(ISERROR($V1328),"",OFFSET('Smelter Look-up'!$C$4,$V1328-4,0)&amp;"")</f>
        <v/>
      </c>
      <c r="S1328" s="222" t="str">
        <f t="shared" ca="1" si="192"/>
        <v/>
      </c>
      <c r="T1328" s="222" t="str">
        <f ca="1">IF(B1328="","",IF(ISERROR(MATCH($J1328,SorP!$B$1:$B$6230,0)),"",INDIRECT("'SorP'!$A$"&amp;MATCH($J1328,SorP!$B$1:$B$6230,0))))</f>
        <v/>
      </c>
      <c r="U1328" s="238"/>
      <c r="V1328" s="270" t="e">
        <f>IF(C1328="",NA(),MATCH($B1328&amp;$C1328,'Smelter Look-up'!$J:$J,0))</f>
        <v>#N/A</v>
      </c>
      <c r="W1328" s="271"/>
      <c r="X1328" s="271">
        <f t="shared" si="193"/>
        <v>0</v>
      </c>
      <c r="Y1328" s="271"/>
      <c r="Z1328" s="271"/>
      <c r="AB1328" s="273" t="str">
        <f t="shared" si="194"/>
        <v/>
      </c>
    </row>
    <row r="1329" spans="1:28" s="272" customFormat="1" ht="20.25">
      <c r="A1329" s="214"/>
      <c r="B1329" s="215" t="str">
        <f>IF(LEN(A1329)=0,"",INDEX('Smelter Look-up'!$A:$A,MATCH($A1329,'Smelter Look-up'!$E:$E,0)))</f>
        <v/>
      </c>
      <c r="C1329" s="219" t="str">
        <f>IF(LEN(A1329)=0,"",INDEX('Smelter Look-up'!$C:$C,MATCH($A1329,'Smelter Look-up'!$E:$E,0)))</f>
        <v/>
      </c>
      <c r="D1329" s="278"/>
      <c r="E1329" s="215" t="s">
        <v>15631</v>
      </c>
      <c r="F1329" s="215" t="s">
        <v>15631</v>
      </c>
      <c r="G1329" s="215" t="s">
        <v>15631</v>
      </c>
      <c r="H1329" s="216" t="str">
        <f ca="1">IF(ISERROR($V1329),"",OFFSET('Smelter Look-up'!$G$4,$V1329-4,0))</f>
        <v/>
      </c>
      <c r="I1329" s="217" t="s">
        <v>15631</v>
      </c>
      <c r="J1329" s="217" t="s">
        <v>15631</v>
      </c>
      <c r="K1329" s="268"/>
      <c r="L1329" s="268"/>
      <c r="M1329" s="268"/>
      <c r="N1329" s="268"/>
      <c r="O1329" s="268"/>
      <c r="P1329" s="218"/>
      <c r="Q1329" s="269"/>
      <c r="R1329" s="215" t="str">
        <f ca="1">IF(ISERROR($V1329),"",OFFSET('Smelter Look-up'!$C$4,$V1329-4,0)&amp;"")</f>
        <v/>
      </c>
      <c r="S1329" s="222" t="str">
        <f t="shared" ca="1" si="192"/>
        <v/>
      </c>
      <c r="T1329" s="222" t="str">
        <f ca="1">IF(B1329="","",IF(ISERROR(MATCH($J1329,SorP!$B$1:$B$6230,0)),"",INDIRECT("'SorP'!$A$"&amp;MATCH($J1329,SorP!$B$1:$B$6230,0))))</f>
        <v/>
      </c>
      <c r="U1329" s="238"/>
      <c r="V1329" s="270" t="e">
        <f>IF(C1329="",NA(),MATCH($B1329&amp;$C1329,'Smelter Look-up'!$J:$J,0))</f>
        <v>#N/A</v>
      </c>
      <c r="W1329" s="271"/>
      <c r="X1329" s="271">
        <f t="shared" si="193"/>
        <v>0</v>
      </c>
      <c r="Y1329" s="271"/>
      <c r="Z1329" s="271"/>
      <c r="AB1329" s="273" t="str">
        <f t="shared" si="194"/>
        <v/>
      </c>
    </row>
    <row r="1330" spans="1:28" s="272" customFormat="1" ht="20.25">
      <c r="A1330" s="214"/>
      <c r="B1330" s="215" t="str">
        <f>IF(LEN(A1330)=0,"",INDEX('Smelter Look-up'!$A:$A,MATCH($A1330,'Smelter Look-up'!$E:$E,0)))</f>
        <v/>
      </c>
      <c r="C1330" s="219" t="str">
        <f>IF(LEN(A1330)=0,"",INDEX('Smelter Look-up'!$C:$C,MATCH($A1330,'Smelter Look-up'!$E:$E,0)))</f>
        <v/>
      </c>
      <c r="D1330" s="278"/>
      <c r="E1330" s="215" t="s">
        <v>15631</v>
      </c>
      <c r="F1330" s="215" t="s">
        <v>15631</v>
      </c>
      <c r="G1330" s="215" t="s">
        <v>15631</v>
      </c>
      <c r="H1330" s="216" t="str">
        <f ca="1">IF(ISERROR($V1330),"",OFFSET('Smelter Look-up'!$G$4,$V1330-4,0))</f>
        <v/>
      </c>
      <c r="I1330" s="217" t="s">
        <v>15631</v>
      </c>
      <c r="J1330" s="217" t="s">
        <v>15631</v>
      </c>
      <c r="K1330" s="268"/>
      <c r="L1330" s="268"/>
      <c r="M1330" s="268"/>
      <c r="N1330" s="268"/>
      <c r="O1330" s="268"/>
      <c r="P1330" s="218"/>
      <c r="Q1330" s="269"/>
      <c r="R1330" s="215" t="str">
        <f ca="1">IF(ISERROR($V1330),"",OFFSET('Smelter Look-up'!$C$4,$V1330-4,0)&amp;"")</f>
        <v/>
      </c>
      <c r="S1330" s="222" t="str">
        <f t="shared" ca="1" si="192"/>
        <v/>
      </c>
      <c r="T1330" s="222" t="str">
        <f ca="1">IF(B1330="","",IF(ISERROR(MATCH($J1330,SorP!$B$1:$B$6230,0)),"",INDIRECT("'SorP'!$A$"&amp;MATCH($J1330,SorP!$B$1:$B$6230,0))))</f>
        <v/>
      </c>
      <c r="U1330" s="238"/>
      <c r="V1330" s="270" t="e">
        <f>IF(C1330="",NA(),MATCH($B1330&amp;$C1330,'Smelter Look-up'!$J:$J,0))</f>
        <v>#N/A</v>
      </c>
      <c r="W1330" s="271"/>
      <c r="X1330" s="271">
        <f t="shared" si="193"/>
        <v>0</v>
      </c>
      <c r="Y1330" s="271"/>
      <c r="Z1330" s="271"/>
      <c r="AB1330" s="273" t="str">
        <f t="shared" si="194"/>
        <v/>
      </c>
    </row>
    <row r="1331" spans="1:28" s="272" customFormat="1" ht="20.25">
      <c r="A1331" s="214"/>
      <c r="B1331" s="215" t="str">
        <f>IF(LEN(A1331)=0,"",INDEX('Smelter Look-up'!$A:$A,MATCH($A1331,'Smelter Look-up'!$E:$E,0)))</f>
        <v/>
      </c>
      <c r="C1331" s="219" t="str">
        <f>IF(LEN(A1331)=0,"",INDEX('Smelter Look-up'!$C:$C,MATCH($A1331,'Smelter Look-up'!$E:$E,0)))</f>
        <v/>
      </c>
      <c r="D1331" s="278"/>
      <c r="E1331" s="215" t="s">
        <v>15631</v>
      </c>
      <c r="F1331" s="215" t="s">
        <v>15631</v>
      </c>
      <c r="G1331" s="215" t="s">
        <v>15631</v>
      </c>
      <c r="H1331" s="216" t="str">
        <f ca="1">IF(ISERROR($V1331),"",OFFSET('Smelter Look-up'!$G$4,$V1331-4,0))</f>
        <v/>
      </c>
      <c r="I1331" s="217" t="s">
        <v>15631</v>
      </c>
      <c r="J1331" s="217" t="s">
        <v>15631</v>
      </c>
      <c r="K1331" s="268"/>
      <c r="L1331" s="268"/>
      <c r="M1331" s="268"/>
      <c r="N1331" s="268"/>
      <c r="O1331" s="268"/>
      <c r="P1331" s="218"/>
      <c r="Q1331" s="269"/>
      <c r="R1331" s="215" t="str">
        <f ca="1">IF(ISERROR($V1331),"",OFFSET('Smelter Look-up'!$C$4,$V1331-4,0)&amp;"")</f>
        <v/>
      </c>
      <c r="S1331" s="222" t="str">
        <f t="shared" ca="1" si="192"/>
        <v/>
      </c>
      <c r="T1331" s="222" t="str">
        <f ca="1">IF(B1331="","",IF(ISERROR(MATCH($J1331,SorP!$B$1:$B$6230,0)),"",INDIRECT("'SorP'!$A$"&amp;MATCH($J1331,SorP!$B$1:$B$6230,0))))</f>
        <v/>
      </c>
      <c r="U1331" s="238"/>
      <c r="V1331" s="270" t="e">
        <f>IF(C1331="",NA(),MATCH($B1331&amp;$C1331,'Smelter Look-up'!$J:$J,0))</f>
        <v>#N/A</v>
      </c>
      <c r="W1331" s="271"/>
      <c r="X1331" s="271">
        <f t="shared" si="193"/>
        <v>0</v>
      </c>
      <c r="Y1331" s="271"/>
      <c r="Z1331" s="271"/>
      <c r="AB1331" s="273" t="str">
        <f t="shared" si="194"/>
        <v/>
      </c>
    </row>
    <row r="1332" spans="1:28" s="272" customFormat="1" ht="20.25">
      <c r="A1332" s="214"/>
      <c r="B1332" s="215" t="str">
        <f>IF(LEN(A1332)=0,"",INDEX('Smelter Look-up'!$A:$A,MATCH($A1332,'Smelter Look-up'!$E:$E,0)))</f>
        <v/>
      </c>
      <c r="C1332" s="219" t="str">
        <f>IF(LEN(A1332)=0,"",INDEX('Smelter Look-up'!$C:$C,MATCH($A1332,'Smelter Look-up'!$E:$E,0)))</f>
        <v/>
      </c>
      <c r="D1332" s="278"/>
      <c r="E1332" s="215" t="s">
        <v>15631</v>
      </c>
      <c r="F1332" s="215" t="s">
        <v>15631</v>
      </c>
      <c r="G1332" s="215" t="s">
        <v>15631</v>
      </c>
      <c r="H1332" s="216" t="str">
        <f ca="1">IF(ISERROR($V1332),"",OFFSET('Smelter Look-up'!$G$4,$V1332-4,0))</f>
        <v/>
      </c>
      <c r="I1332" s="217" t="s">
        <v>15631</v>
      </c>
      <c r="J1332" s="217" t="s">
        <v>15631</v>
      </c>
      <c r="K1332" s="268"/>
      <c r="L1332" s="268"/>
      <c r="M1332" s="268"/>
      <c r="N1332" s="268"/>
      <c r="O1332" s="268"/>
      <c r="P1332" s="218"/>
      <c r="Q1332" s="269"/>
      <c r="R1332" s="215" t="str">
        <f ca="1">IF(ISERROR($V1332),"",OFFSET('Smelter Look-up'!$C$4,$V1332-4,0)&amp;"")</f>
        <v/>
      </c>
      <c r="S1332" s="222" t="str">
        <f t="shared" ca="1" si="192"/>
        <v/>
      </c>
      <c r="T1332" s="222" t="str">
        <f ca="1">IF(B1332="","",IF(ISERROR(MATCH($J1332,SorP!$B$1:$B$6230,0)),"",INDIRECT("'SorP'!$A$"&amp;MATCH($J1332,SorP!$B$1:$B$6230,0))))</f>
        <v/>
      </c>
      <c r="U1332" s="238"/>
      <c r="V1332" s="270" t="e">
        <f>IF(C1332="",NA(),MATCH($B1332&amp;$C1332,'Smelter Look-up'!$J:$J,0))</f>
        <v>#N/A</v>
      </c>
      <c r="W1332" s="271"/>
      <c r="X1332" s="271">
        <f t="shared" si="193"/>
        <v>0</v>
      </c>
      <c r="Y1332" s="271"/>
      <c r="Z1332" s="271"/>
      <c r="AB1332" s="273" t="str">
        <f t="shared" si="194"/>
        <v/>
      </c>
    </row>
    <row r="1333" spans="1:28" s="272" customFormat="1" ht="20.25">
      <c r="A1333" s="214"/>
      <c r="B1333" s="215" t="str">
        <f>IF(LEN(A1333)=0,"",INDEX('Smelter Look-up'!$A:$A,MATCH($A1333,'Smelter Look-up'!$E:$E,0)))</f>
        <v/>
      </c>
      <c r="C1333" s="219" t="str">
        <f>IF(LEN(A1333)=0,"",INDEX('Smelter Look-up'!$C:$C,MATCH($A1333,'Smelter Look-up'!$E:$E,0)))</f>
        <v/>
      </c>
      <c r="D1333" s="278"/>
      <c r="E1333" s="215" t="s">
        <v>15631</v>
      </c>
      <c r="F1333" s="215" t="s">
        <v>15631</v>
      </c>
      <c r="G1333" s="215" t="s">
        <v>15631</v>
      </c>
      <c r="H1333" s="216" t="str">
        <f ca="1">IF(ISERROR($V1333),"",OFFSET('Smelter Look-up'!$G$4,$V1333-4,0))</f>
        <v/>
      </c>
      <c r="I1333" s="217" t="s">
        <v>15631</v>
      </c>
      <c r="J1333" s="217" t="s">
        <v>15631</v>
      </c>
      <c r="K1333" s="268"/>
      <c r="L1333" s="268"/>
      <c r="M1333" s="268"/>
      <c r="N1333" s="268"/>
      <c r="O1333" s="268"/>
      <c r="P1333" s="218"/>
      <c r="Q1333" s="269"/>
      <c r="R1333" s="215" t="str">
        <f ca="1">IF(ISERROR($V1333),"",OFFSET('Smelter Look-up'!$C$4,$V1333-4,0)&amp;"")</f>
        <v/>
      </c>
      <c r="S1333" s="222" t="str">
        <f t="shared" ca="1" si="192"/>
        <v/>
      </c>
      <c r="T1333" s="222" t="str">
        <f ca="1">IF(B1333="","",IF(ISERROR(MATCH($J1333,SorP!$B$1:$B$6230,0)),"",INDIRECT("'SorP'!$A$"&amp;MATCH($J1333,SorP!$B$1:$B$6230,0))))</f>
        <v/>
      </c>
      <c r="U1333" s="238"/>
      <c r="V1333" s="270" t="e">
        <f>IF(C1333="",NA(),MATCH($B1333&amp;$C1333,'Smelter Look-up'!$J:$J,0))</f>
        <v>#N/A</v>
      </c>
      <c r="W1333" s="271"/>
      <c r="X1333" s="271">
        <f t="shared" si="193"/>
        <v>0</v>
      </c>
      <c r="Y1333" s="271"/>
      <c r="Z1333" s="271"/>
      <c r="AB1333" s="273" t="str">
        <f t="shared" si="194"/>
        <v/>
      </c>
    </row>
    <row r="1334" spans="1:28" s="272" customFormat="1" ht="20.25">
      <c r="A1334" s="214"/>
      <c r="B1334" s="215" t="str">
        <f>IF(LEN(A1334)=0,"",INDEX('Smelter Look-up'!$A:$A,MATCH($A1334,'Smelter Look-up'!$E:$E,0)))</f>
        <v/>
      </c>
      <c r="C1334" s="219" t="str">
        <f>IF(LEN(A1334)=0,"",INDEX('Smelter Look-up'!$C:$C,MATCH($A1334,'Smelter Look-up'!$E:$E,0)))</f>
        <v/>
      </c>
      <c r="D1334" s="278"/>
      <c r="E1334" s="215" t="s">
        <v>15631</v>
      </c>
      <c r="F1334" s="215" t="s">
        <v>15631</v>
      </c>
      <c r="G1334" s="215" t="s">
        <v>15631</v>
      </c>
      <c r="H1334" s="216" t="str">
        <f ca="1">IF(ISERROR($V1334),"",OFFSET('Smelter Look-up'!$G$4,$V1334-4,0))</f>
        <v/>
      </c>
      <c r="I1334" s="217" t="s">
        <v>15631</v>
      </c>
      <c r="J1334" s="217" t="s">
        <v>15631</v>
      </c>
      <c r="K1334" s="268"/>
      <c r="L1334" s="268"/>
      <c r="M1334" s="268"/>
      <c r="N1334" s="268"/>
      <c r="O1334" s="268"/>
      <c r="P1334" s="218"/>
      <c r="Q1334" s="269"/>
      <c r="R1334" s="215" t="str">
        <f ca="1">IF(ISERROR($V1334),"",OFFSET('Smelter Look-up'!$C$4,$V1334-4,0)&amp;"")</f>
        <v/>
      </c>
      <c r="S1334" s="222" t="str">
        <f t="shared" ca="1" si="192"/>
        <v/>
      </c>
      <c r="T1334" s="222" t="str">
        <f ca="1">IF(B1334="","",IF(ISERROR(MATCH($J1334,SorP!$B$1:$B$6230,0)),"",INDIRECT("'SorP'!$A$"&amp;MATCH($J1334,SorP!$B$1:$B$6230,0))))</f>
        <v/>
      </c>
      <c r="U1334" s="238"/>
      <c r="V1334" s="270" t="e">
        <f>IF(C1334="",NA(),MATCH($B1334&amp;$C1334,'Smelter Look-up'!$J:$J,0))</f>
        <v>#N/A</v>
      </c>
      <c r="W1334" s="271"/>
      <c r="X1334" s="271">
        <f t="shared" si="193"/>
        <v>0</v>
      </c>
      <c r="Y1334" s="271"/>
      <c r="Z1334" s="271"/>
      <c r="AB1334" s="273" t="str">
        <f t="shared" si="194"/>
        <v/>
      </c>
    </row>
    <row r="1335" spans="1:28" s="272" customFormat="1" ht="20.25">
      <c r="A1335" s="214"/>
      <c r="B1335" s="215" t="str">
        <f>IF(LEN(A1335)=0,"",INDEX('Smelter Look-up'!$A:$A,MATCH($A1335,'Smelter Look-up'!$E:$E,0)))</f>
        <v/>
      </c>
      <c r="C1335" s="219" t="str">
        <f>IF(LEN(A1335)=0,"",INDEX('Smelter Look-up'!$C:$C,MATCH($A1335,'Smelter Look-up'!$E:$E,0)))</f>
        <v/>
      </c>
      <c r="D1335" s="278"/>
      <c r="E1335" s="215" t="s">
        <v>15631</v>
      </c>
      <c r="F1335" s="215" t="s">
        <v>15631</v>
      </c>
      <c r="G1335" s="215" t="s">
        <v>15631</v>
      </c>
      <c r="H1335" s="216" t="str">
        <f ca="1">IF(ISERROR($V1335),"",OFFSET('Smelter Look-up'!$G$4,$V1335-4,0))</f>
        <v/>
      </c>
      <c r="I1335" s="217" t="s">
        <v>15631</v>
      </c>
      <c r="J1335" s="217" t="s">
        <v>15631</v>
      </c>
      <c r="K1335" s="268"/>
      <c r="L1335" s="268"/>
      <c r="M1335" s="268"/>
      <c r="N1335" s="268"/>
      <c r="O1335" s="268"/>
      <c r="P1335" s="218"/>
      <c r="Q1335" s="269"/>
      <c r="R1335" s="215" t="str">
        <f ca="1">IF(ISERROR($V1335),"",OFFSET('Smelter Look-up'!$C$4,$V1335-4,0)&amp;"")</f>
        <v/>
      </c>
      <c r="S1335" s="222" t="str">
        <f t="shared" ca="1" si="192"/>
        <v/>
      </c>
      <c r="T1335" s="222" t="str">
        <f ca="1">IF(B1335="","",IF(ISERROR(MATCH($J1335,SorP!$B$1:$B$6230,0)),"",INDIRECT("'SorP'!$A$"&amp;MATCH($J1335,SorP!$B$1:$B$6230,0))))</f>
        <v/>
      </c>
      <c r="U1335" s="238"/>
      <c r="V1335" s="270" t="e">
        <f>IF(C1335="",NA(),MATCH($B1335&amp;$C1335,'Smelter Look-up'!$J:$J,0))</f>
        <v>#N/A</v>
      </c>
      <c r="W1335" s="271"/>
      <c r="X1335" s="271">
        <f t="shared" si="193"/>
        <v>0</v>
      </c>
      <c r="Y1335" s="271"/>
      <c r="Z1335" s="271"/>
      <c r="AB1335" s="273" t="str">
        <f t="shared" si="194"/>
        <v/>
      </c>
    </row>
    <row r="1336" spans="1:28" s="272" customFormat="1" ht="20.25">
      <c r="A1336" s="214"/>
      <c r="B1336" s="215" t="str">
        <f>IF(LEN(A1336)=0,"",INDEX('Smelter Look-up'!$A:$A,MATCH($A1336,'Smelter Look-up'!$E:$E,0)))</f>
        <v/>
      </c>
      <c r="C1336" s="219" t="str">
        <f>IF(LEN(A1336)=0,"",INDEX('Smelter Look-up'!$C:$C,MATCH($A1336,'Smelter Look-up'!$E:$E,0)))</f>
        <v/>
      </c>
      <c r="D1336" s="278"/>
      <c r="E1336" s="215" t="s">
        <v>15631</v>
      </c>
      <c r="F1336" s="215" t="s">
        <v>15631</v>
      </c>
      <c r="G1336" s="215" t="s">
        <v>15631</v>
      </c>
      <c r="H1336" s="216" t="str">
        <f ca="1">IF(ISERROR($V1336),"",OFFSET('Smelter Look-up'!$G$4,$V1336-4,0))</f>
        <v/>
      </c>
      <c r="I1336" s="217" t="s">
        <v>15631</v>
      </c>
      <c r="J1336" s="217" t="s">
        <v>15631</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si="193"/>
        <v>0</v>
      </c>
      <c r="Y1336" s="271"/>
      <c r="Z1336" s="271"/>
      <c r="AB1336" s="273" t="str">
        <f t="shared" si="194"/>
        <v/>
      </c>
    </row>
    <row r="1337" spans="1:28" s="272" customFormat="1" ht="20.25">
      <c r="A1337" s="214"/>
      <c r="B1337" s="215" t="str">
        <f>IF(LEN(A1337)=0,"",INDEX('Smelter Look-up'!$A:$A,MATCH($A1337,'Smelter Look-up'!$E:$E,0)))</f>
        <v/>
      </c>
      <c r="C1337" s="219" t="str">
        <f>IF(LEN(A1337)=0,"",INDEX('Smelter Look-up'!$C:$C,MATCH($A1337,'Smelter Look-up'!$E:$E,0)))</f>
        <v/>
      </c>
      <c r="D1337" s="278"/>
      <c r="E1337" s="215" t="s">
        <v>15631</v>
      </c>
      <c r="F1337" s="215" t="s">
        <v>15631</v>
      </c>
      <c r="G1337" s="215" t="s">
        <v>15631</v>
      </c>
      <c r="H1337" s="216" t="str">
        <f ca="1">IF(ISERROR($V1337),"",OFFSET('Smelter Look-up'!$G$4,$V1337-4,0))</f>
        <v/>
      </c>
      <c r="I1337" s="217" t="s">
        <v>15631</v>
      </c>
      <c r="J1337" s="217" t="s">
        <v>15631</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si="193"/>
        <v>0</v>
      </c>
      <c r="Y1337" s="271"/>
      <c r="Z1337" s="271"/>
      <c r="AB1337" s="273" t="str">
        <f t="shared" si="194"/>
        <v/>
      </c>
    </row>
    <row r="1338" spans="1:28" s="272" customFormat="1" ht="20.25">
      <c r="A1338" s="214"/>
      <c r="B1338" s="215" t="str">
        <f>IF(LEN(A1338)=0,"",INDEX('Smelter Look-up'!$A:$A,MATCH($A1338,'Smelter Look-up'!$E:$E,0)))</f>
        <v/>
      </c>
      <c r="C1338" s="219" t="str">
        <f>IF(LEN(A1338)=0,"",INDEX('Smelter Look-up'!$C:$C,MATCH($A1338,'Smelter Look-up'!$E:$E,0)))</f>
        <v/>
      </c>
      <c r="D1338" s="278"/>
      <c r="E1338" s="215" t="s">
        <v>15631</v>
      </c>
      <c r="F1338" s="215" t="s">
        <v>15631</v>
      </c>
      <c r="G1338" s="215" t="s">
        <v>15631</v>
      </c>
      <c r="H1338" s="216" t="str">
        <f ca="1">IF(ISERROR($V1338),"",OFFSET('Smelter Look-up'!$G$4,$V1338-4,0))</f>
        <v/>
      </c>
      <c r="I1338" s="217" t="s">
        <v>15631</v>
      </c>
      <c r="J1338" s="217" t="s">
        <v>15631</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si="193"/>
        <v>0</v>
      </c>
      <c r="Y1338" s="271"/>
      <c r="Z1338" s="271"/>
      <c r="AB1338" s="273" t="str">
        <f t="shared" si="194"/>
        <v/>
      </c>
    </row>
    <row r="1339" spans="1:28" s="272" customFormat="1" ht="20.25">
      <c r="A1339" s="214"/>
      <c r="B1339" s="215" t="str">
        <f>IF(LEN(A1339)=0,"",INDEX('Smelter Look-up'!$A:$A,MATCH($A1339,'Smelter Look-up'!$E:$E,0)))</f>
        <v/>
      </c>
      <c r="C1339" s="219" t="str">
        <f>IF(LEN(A1339)=0,"",INDEX('Smelter Look-up'!$C:$C,MATCH($A1339,'Smelter Look-up'!$E:$E,0)))</f>
        <v/>
      </c>
      <c r="D1339" s="278"/>
      <c r="E1339" s="215" t="s">
        <v>15631</v>
      </c>
      <c r="F1339" s="215" t="s">
        <v>15631</v>
      </c>
      <c r="G1339" s="215" t="s">
        <v>15631</v>
      </c>
      <c r="H1339" s="216" t="str">
        <f ca="1">IF(ISERROR($V1339),"",OFFSET('Smelter Look-up'!$G$4,$V1339-4,0))</f>
        <v/>
      </c>
      <c r="I1339" s="217" t="s">
        <v>15631</v>
      </c>
      <c r="J1339" s="217" t="s">
        <v>15631</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
        <v>15631</v>
      </c>
      <c r="F1340" s="215" t="s">
        <v>15631</v>
      </c>
      <c r="G1340" s="215" t="s">
        <v>15631</v>
      </c>
      <c r="H1340" s="216" t="str">
        <f ca="1">IF(ISERROR($V1340),"",OFFSET('Smelter Look-up'!$G$4,$V1340-4,0))</f>
        <v/>
      </c>
      <c r="I1340" s="217" t="s">
        <v>15631</v>
      </c>
      <c r="J1340" s="217" t="s">
        <v>15631</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
        <v>15631</v>
      </c>
      <c r="F1341" s="215" t="s">
        <v>15631</v>
      </c>
      <c r="G1341" s="215" t="s">
        <v>15631</v>
      </c>
      <c r="H1341" s="216" t="str">
        <f ca="1">IF(ISERROR($V1341),"",OFFSET('Smelter Look-up'!$G$4,$V1341-4,0))</f>
        <v/>
      </c>
      <c r="I1341" s="217" t="s">
        <v>15631</v>
      </c>
      <c r="J1341" s="217" t="s">
        <v>15631</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
        <v>15631</v>
      </c>
      <c r="F1342" s="215" t="s">
        <v>15631</v>
      </c>
      <c r="G1342" s="215" t="s">
        <v>15631</v>
      </c>
      <c r="H1342" s="216" t="str">
        <f ca="1">IF(ISERROR($V1342),"",OFFSET('Smelter Look-up'!$G$4,$V1342-4,0))</f>
        <v/>
      </c>
      <c r="I1342" s="217" t="s">
        <v>15631</v>
      </c>
      <c r="J1342" s="217" t="s">
        <v>15631</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
        <v>15631</v>
      </c>
      <c r="F1343" s="215" t="s">
        <v>15631</v>
      </c>
      <c r="G1343" s="215" t="s">
        <v>15631</v>
      </c>
      <c r="H1343" s="216" t="str">
        <f ca="1">IF(ISERROR($V1343),"",OFFSET('Smelter Look-up'!$G$4,$V1343-4,0))</f>
        <v/>
      </c>
      <c r="I1343" s="217" t="s">
        <v>15631</v>
      </c>
      <c r="J1343" s="217" t="s">
        <v>15631</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
        <v>15631</v>
      </c>
      <c r="F1344" s="215" t="s">
        <v>15631</v>
      </c>
      <c r="G1344" s="215" t="s">
        <v>15631</v>
      </c>
      <c r="H1344" s="216" t="str">
        <f ca="1">IF(ISERROR($V1344),"",OFFSET('Smelter Look-up'!$G$4,$V1344-4,0))</f>
        <v/>
      </c>
      <c r="I1344" s="217" t="s">
        <v>15631</v>
      </c>
      <c r="J1344" s="217" t="s">
        <v>15631</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
        <v>15631</v>
      </c>
      <c r="F1345" s="215" t="s">
        <v>15631</v>
      </c>
      <c r="G1345" s="215" t="s">
        <v>15631</v>
      </c>
      <c r="H1345" s="216" t="str">
        <f ca="1">IF(ISERROR($V1345),"",OFFSET('Smelter Look-up'!$G$4,$V1345-4,0))</f>
        <v/>
      </c>
      <c r="I1345" s="217" t="s">
        <v>15631</v>
      </c>
      <c r="J1345" s="217" t="s">
        <v>15631</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
        <v>15631</v>
      </c>
      <c r="F1346" s="215" t="s">
        <v>15631</v>
      </c>
      <c r="G1346" s="215" t="s">
        <v>15631</v>
      </c>
      <c r="H1346" s="216" t="str">
        <f ca="1">IF(ISERROR($V1346),"",OFFSET('Smelter Look-up'!$G$4,$V1346-4,0))</f>
        <v/>
      </c>
      <c r="I1346" s="217" t="s">
        <v>15631</v>
      </c>
      <c r="J1346" s="217" t="s">
        <v>15631</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
        <v>15631</v>
      </c>
      <c r="F1347" s="215" t="s">
        <v>15631</v>
      </c>
      <c r="G1347" s="215" t="s">
        <v>15631</v>
      </c>
      <c r="H1347" s="216" t="str">
        <f ca="1">IF(ISERROR($V1347),"",OFFSET('Smelter Look-up'!$G$4,$V1347-4,0))</f>
        <v/>
      </c>
      <c r="I1347" s="217" t="s">
        <v>15631</v>
      </c>
      <c r="J1347" s="217" t="s">
        <v>15631</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
        <v>15631</v>
      </c>
      <c r="F1348" s="215" t="s">
        <v>15631</v>
      </c>
      <c r="G1348" s="215" t="s">
        <v>15631</v>
      </c>
      <c r="H1348" s="216" t="str">
        <f ca="1">IF(ISERROR($V1348),"",OFFSET('Smelter Look-up'!$G$4,$V1348-4,0))</f>
        <v/>
      </c>
      <c r="I1348" s="217" t="s">
        <v>15631</v>
      </c>
      <c r="J1348" s="217" t="s">
        <v>15631</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
        <v>15631</v>
      </c>
      <c r="F1349" s="215" t="s">
        <v>15631</v>
      </c>
      <c r="G1349" s="215" t="s">
        <v>15631</v>
      </c>
      <c r="H1349" s="216" t="str">
        <f ca="1">IF(ISERROR($V1349),"",OFFSET('Smelter Look-up'!$G$4,$V1349-4,0))</f>
        <v/>
      </c>
      <c r="I1349" s="217" t="s">
        <v>15631</v>
      </c>
      <c r="J1349" s="217" t="s">
        <v>15631</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
        <v>15631</v>
      </c>
      <c r="F1350" s="215" t="s">
        <v>15631</v>
      </c>
      <c r="G1350" s="215" t="s">
        <v>15631</v>
      </c>
      <c r="H1350" s="216" t="str">
        <f ca="1">IF(ISERROR($V1350),"",OFFSET('Smelter Look-up'!$G$4,$V1350-4,0))</f>
        <v/>
      </c>
      <c r="I1350" s="217" t="s">
        <v>15631</v>
      </c>
      <c r="J1350" s="217" t="s">
        <v>15631</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
        <v>15631</v>
      </c>
      <c r="F1351" s="215" t="s">
        <v>15631</v>
      </c>
      <c r="G1351" s="215" t="s">
        <v>15631</v>
      </c>
      <c r="H1351" s="216" t="str">
        <f ca="1">IF(ISERROR($V1351),"",OFFSET('Smelter Look-up'!$G$4,$V1351-4,0))</f>
        <v/>
      </c>
      <c r="I1351" s="217" t="s">
        <v>15631</v>
      </c>
      <c r="J1351" s="217" t="s">
        <v>15631</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
        <v>15631</v>
      </c>
      <c r="F1352" s="215" t="s">
        <v>15631</v>
      </c>
      <c r="G1352" s="215" t="s">
        <v>15631</v>
      </c>
      <c r="H1352" s="216" t="str">
        <f ca="1">IF(ISERROR($V1352),"",OFFSET('Smelter Look-up'!$G$4,$V1352-4,0))</f>
        <v/>
      </c>
      <c r="I1352" s="217" t="s">
        <v>15631</v>
      </c>
      <c r="J1352" s="217" t="s">
        <v>15631</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
        <v>15631</v>
      </c>
      <c r="F1353" s="215" t="s">
        <v>15631</v>
      </c>
      <c r="G1353" s="215" t="s">
        <v>15631</v>
      </c>
      <c r="H1353" s="216" t="str">
        <f ca="1">IF(ISERROR($V1353),"",OFFSET('Smelter Look-up'!$G$4,$V1353-4,0))</f>
        <v/>
      </c>
      <c r="I1353" s="217" t="s">
        <v>15631</v>
      </c>
      <c r="J1353" s="217" t="s">
        <v>15631</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
        <v>15631</v>
      </c>
      <c r="F1354" s="215" t="s">
        <v>15631</v>
      </c>
      <c r="G1354" s="215" t="s">
        <v>15631</v>
      </c>
      <c r="H1354" s="216" t="str">
        <f ca="1">IF(ISERROR($V1354),"",OFFSET('Smelter Look-up'!$G$4,$V1354-4,0))</f>
        <v/>
      </c>
      <c r="I1354" s="217" t="s">
        <v>15631</v>
      </c>
      <c r="J1354" s="217" t="s">
        <v>15631</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
        <v>15631</v>
      </c>
      <c r="F1355" s="215" t="s">
        <v>15631</v>
      </c>
      <c r="G1355" s="215" t="s">
        <v>15631</v>
      </c>
      <c r="H1355" s="216" t="str">
        <f ca="1">IF(ISERROR($V1355),"",OFFSET('Smelter Look-up'!$G$4,$V1355-4,0))</f>
        <v/>
      </c>
      <c r="I1355" s="217" t="s">
        <v>15631</v>
      </c>
      <c r="J1355" s="217" t="s">
        <v>15631</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
        <v>15631</v>
      </c>
      <c r="F1356" s="215" t="s">
        <v>15631</v>
      </c>
      <c r="G1356" s="215" t="s">
        <v>15631</v>
      </c>
      <c r="H1356" s="216" t="str">
        <f ca="1">IF(ISERROR($V1356),"",OFFSET('Smelter Look-up'!$G$4,$V1356-4,0))</f>
        <v/>
      </c>
      <c r="I1356" s="217" t="s">
        <v>15631</v>
      </c>
      <c r="J1356" s="217" t="s">
        <v>15631</v>
      </c>
      <c r="K1356" s="268"/>
      <c r="L1356" s="268"/>
      <c r="M1356" s="268"/>
      <c r="N1356" s="268"/>
      <c r="O1356" s="268"/>
      <c r="P1356" s="218"/>
      <c r="Q1356" s="269"/>
      <c r="R1356" s="215" t="str">
        <f ca="1">IF(ISERROR($V1356),"",OFFSET('Smelter Look-up'!$C$4,$V1356-4,0)&amp;"")</f>
        <v/>
      </c>
      <c r="S1356" s="222" t="str">
        <f t="shared" ref="S1356:S1386" ca="1" si="195">IF(B1356="","",IF(ISERROR(MATCH($E1356,CL,0)),"Unknown",INDIRECT("'C'!$A$"&amp;MATCH($E1356,CL,0)+1)))</f>
        <v/>
      </c>
      <c r="T1356" s="222" t="str">
        <f ca="1">IF(B1356="","",IF(ISERROR(MATCH($J1356,SorP!$B$1:$B$6230,0)),"",INDIRECT("'SorP'!$A$"&amp;MATCH($J1356,SorP!$B$1:$B$6230,0))))</f>
        <v/>
      </c>
      <c r="U1356" s="238"/>
      <c r="V1356" s="270" t="e">
        <f>IF(C1356="",NA(),MATCH($B1356&amp;$C1356,'Smelter Look-up'!$J:$J,0))</f>
        <v>#N/A</v>
      </c>
      <c r="W1356" s="271"/>
      <c r="X1356" s="271">
        <f t="shared" ref="X1356:X1386" si="196">IF(AND(C1356="Smelter not listed",OR(LEN(D1356)=0,LEN(E1356)=0)),1,0)</f>
        <v>0</v>
      </c>
      <c r="Y1356" s="271"/>
      <c r="Z1356" s="271"/>
      <c r="AB1356" s="273" t="str">
        <f t="shared" ref="AB1356:AB1386" si="197">B1356&amp;C1356</f>
        <v/>
      </c>
    </row>
    <row r="1357" spans="1:28" s="272" customFormat="1" ht="20.25">
      <c r="A1357" s="214"/>
      <c r="B1357" s="215" t="str">
        <f>IF(LEN(A1357)=0,"",INDEX('Smelter Look-up'!$A:$A,MATCH($A1357,'Smelter Look-up'!$E:$E,0)))</f>
        <v/>
      </c>
      <c r="C1357" s="219" t="str">
        <f>IF(LEN(A1357)=0,"",INDEX('Smelter Look-up'!$C:$C,MATCH($A1357,'Smelter Look-up'!$E:$E,0)))</f>
        <v/>
      </c>
      <c r="D1357" s="278"/>
      <c r="E1357" s="215" t="s">
        <v>15631</v>
      </c>
      <c r="F1357" s="215" t="s">
        <v>15631</v>
      </c>
      <c r="G1357" s="215" t="s">
        <v>15631</v>
      </c>
      <c r="H1357" s="216" t="str">
        <f ca="1">IF(ISERROR($V1357),"",OFFSET('Smelter Look-up'!$G$4,$V1357-4,0))</f>
        <v/>
      </c>
      <c r="I1357" s="217" t="s">
        <v>15631</v>
      </c>
      <c r="J1357" s="217" t="s">
        <v>15631</v>
      </c>
      <c r="K1357" s="268"/>
      <c r="L1357" s="268"/>
      <c r="M1357" s="268"/>
      <c r="N1357" s="268"/>
      <c r="O1357" s="268"/>
      <c r="P1357" s="218"/>
      <c r="Q1357" s="269"/>
      <c r="R1357" s="215" t="str">
        <f ca="1">IF(ISERROR($V1357),"",OFFSET('Smelter Look-up'!$C$4,$V1357-4,0)&amp;"")</f>
        <v/>
      </c>
      <c r="S1357" s="222" t="str">
        <f t="shared" ca="1" si="195"/>
        <v/>
      </c>
      <c r="T1357" s="222" t="str">
        <f ca="1">IF(B1357="","",IF(ISERROR(MATCH($J1357,SorP!$B$1:$B$6230,0)),"",INDIRECT("'SorP'!$A$"&amp;MATCH($J1357,SorP!$B$1:$B$6230,0))))</f>
        <v/>
      </c>
      <c r="U1357" s="238"/>
      <c r="V1357" s="270" t="e">
        <f>IF(C1357="",NA(),MATCH($B1357&amp;$C1357,'Smelter Look-up'!$J:$J,0))</f>
        <v>#N/A</v>
      </c>
      <c r="W1357" s="271"/>
      <c r="X1357" s="271">
        <f t="shared" si="196"/>
        <v>0</v>
      </c>
      <c r="Y1357" s="271"/>
      <c r="Z1357" s="271"/>
      <c r="AB1357" s="273" t="str">
        <f t="shared" si="197"/>
        <v/>
      </c>
    </row>
    <row r="1358" spans="1:28" s="272" customFormat="1" ht="20.25">
      <c r="A1358" s="214"/>
      <c r="B1358" s="215" t="str">
        <f>IF(LEN(A1358)=0,"",INDEX('Smelter Look-up'!$A:$A,MATCH($A1358,'Smelter Look-up'!$E:$E,0)))</f>
        <v/>
      </c>
      <c r="C1358" s="219" t="str">
        <f>IF(LEN(A1358)=0,"",INDEX('Smelter Look-up'!$C:$C,MATCH($A1358,'Smelter Look-up'!$E:$E,0)))</f>
        <v/>
      </c>
      <c r="D1358" s="278"/>
      <c r="E1358" s="215" t="s">
        <v>15631</v>
      </c>
      <c r="F1358" s="215" t="s">
        <v>15631</v>
      </c>
      <c r="G1358" s="215" t="s">
        <v>15631</v>
      </c>
      <c r="H1358" s="216" t="str">
        <f ca="1">IF(ISERROR($V1358),"",OFFSET('Smelter Look-up'!$G$4,$V1358-4,0))</f>
        <v/>
      </c>
      <c r="I1358" s="217" t="s">
        <v>15631</v>
      </c>
      <c r="J1358" s="217" t="s">
        <v>15631</v>
      </c>
      <c r="K1358" s="268"/>
      <c r="L1358" s="268"/>
      <c r="M1358" s="268"/>
      <c r="N1358" s="268"/>
      <c r="O1358" s="268"/>
      <c r="P1358" s="218"/>
      <c r="Q1358" s="269"/>
      <c r="R1358" s="215" t="str">
        <f ca="1">IF(ISERROR($V1358),"",OFFSET('Smelter Look-up'!$C$4,$V1358-4,0)&amp;"")</f>
        <v/>
      </c>
      <c r="S1358" s="222" t="str">
        <f t="shared" ca="1" si="195"/>
        <v/>
      </c>
      <c r="T1358" s="222" t="str">
        <f ca="1">IF(B1358="","",IF(ISERROR(MATCH($J1358,SorP!$B$1:$B$6230,0)),"",INDIRECT("'SorP'!$A$"&amp;MATCH($J1358,SorP!$B$1:$B$6230,0))))</f>
        <v/>
      </c>
      <c r="U1358" s="238"/>
      <c r="V1358" s="270" t="e">
        <f>IF(C1358="",NA(),MATCH($B1358&amp;$C1358,'Smelter Look-up'!$J:$J,0))</f>
        <v>#N/A</v>
      </c>
      <c r="W1358" s="271"/>
      <c r="X1358" s="271">
        <f t="shared" si="196"/>
        <v>0</v>
      </c>
      <c r="Y1358" s="271"/>
      <c r="Z1358" s="271"/>
      <c r="AB1358" s="273" t="str">
        <f t="shared" si="197"/>
        <v/>
      </c>
    </row>
    <row r="1359" spans="1:28" s="272" customFormat="1" ht="20.25">
      <c r="A1359" s="214"/>
      <c r="B1359" s="215" t="str">
        <f>IF(LEN(A1359)=0,"",INDEX('Smelter Look-up'!$A:$A,MATCH($A1359,'Smelter Look-up'!$E:$E,0)))</f>
        <v/>
      </c>
      <c r="C1359" s="219" t="str">
        <f>IF(LEN(A1359)=0,"",INDEX('Smelter Look-up'!$C:$C,MATCH($A1359,'Smelter Look-up'!$E:$E,0)))</f>
        <v/>
      </c>
      <c r="D1359" s="278"/>
      <c r="E1359" s="215" t="s">
        <v>15631</v>
      </c>
      <c r="F1359" s="215" t="s">
        <v>15631</v>
      </c>
      <c r="G1359" s="215" t="s">
        <v>15631</v>
      </c>
      <c r="H1359" s="216" t="str">
        <f ca="1">IF(ISERROR($V1359),"",OFFSET('Smelter Look-up'!$G$4,$V1359-4,0))</f>
        <v/>
      </c>
      <c r="I1359" s="217" t="s">
        <v>15631</v>
      </c>
      <c r="J1359" s="217" t="s">
        <v>15631</v>
      </c>
      <c r="K1359" s="268"/>
      <c r="L1359" s="268"/>
      <c r="M1359" s="268"/>
      <c r="N1359" s="268"/>
      <c r="O1359" s="268"/>
      <c r="P1359" s="218"/>
      <c r="Q1359" s="269"/>
      <c r="R1359" s="215" t="str">
        <f ca="1">IF(ISERROR($V1359),"",OFFSET('Smelter Look-up'!$C$4,$V1359-4,0)&amp;"")</f>
        <v/>
      </c>
      <c r="S1359" s="222" t="str">
        <f t="shared" ca="1" si="195"/>
        <v/>
      </c>
      <c r="T1359" s="222" t="str">
        <f ca="1">IF(B1359="","",IF(ISERROR(MATCH($J1359,SorP!$B$1:$B$6230,0)),"",INDIRECT("'SorP'!$A$"&amp;MATCH($J1359,SorP!$B$1:$B$6230,0))))</f>
        <v/>
      </c>
      <c r="U1359" s="238"/>
      <c r="V1359" s="270" t="e">
        <f>IF(C1359="",NA(),MATCH($B1359&amp;$C1359,'Smelter Look-up'!$J:$J,0))</f>
        <v>#N/A</v>
      </c>
      <c r="W1359" s="271"/>
      <c r="X1359" s="271">
        <f t="shared" si="196"/>
        <v>0</v>
      </c>
      <c r="Y1359" s="271"/>
      <c r="Z1359" s="271"/>
      <c r="AB1359" s="273" t="str">
        <f t="shared" si="197"/>
        <v/>
      </c>
    </row>
    <row r="1360" spans="1:28" s="272" customFormat="1" ht="20.25">
      <c r="A1360" s="214"/>
      <c r="B1360" s="215" t="str">
        <f>IF(LEN(A1360)=0,"",INDEX('Smelter Look-up'!$A:$A,MATCH($A1360,'Smelter Look-up'!$E:$E,0)))</f>
        <v/>
      </c>
      <c r="C1360" s="219" t="str">
        <f>IF(LEN(A1360)=0,"",INDEX('Smelter Look-up'!$C:$C,MATCH($A1360,'Smelter Look-up'!$E:$E,0)))</f>
        <v/>
      </c>
      <c r="D1360" s="278"/>
      <c r="E1360" s="215" t="s">
        <v>15631</v>
      </c>
      <c r="F1360" s="215" t="s">
        <v>15631</v>
      </c>
      <c r="G1360" s="215" t="s">
        <v>15631</v>
      </c>
      <c r="H1360" s="216" t="str">
        <f ca="1">IF(ISERROR($V1360),"",OFFSET('Smelter Look-up'!$G$4,$V1360-4,0))</f>
        <v/>
      </c>
      <c r="I1360" s="217" t="s">
        <v>15631</v>
      </c>
      <c r="J1360" s="217" t="s">
        <v>15631</v>
      </c>
      <c r="K1360" s="268"/>
      <c r="L1360" s="268"/>
      <c r="M1360" s="268"/>
      <c r="N1360" s="268"/>
      <c r="O1360" s="268"/>
      <c r="P1360" s="218"/>
      <c r="Q1360" s="269"/>
      <c r="R1360" s="215" t="str">
        <f ca="1">IF(ISERROR($V1360),"",OFFSET('Smelter Look-up'!$C$4,$V1360-4,0)&amp;"")</f>
        <v/>
      </c>
      <c r="S1360" s="222" t="str">
        <f t="shared" ca="1" si="195"/>
        <v/>
      </c>
      <c r="T1360" s="222" t="str">
        <f ca="1">IF(B1360="","",IF(ISERROR(MATCH($J1360,SorP!$B$1:$B$6230,0)),"",INDIRECT("'SorP'!$A$"&amp;MATCH($J1360,SorP!$B$1:$B$6230,0))))</f>
        <v/>
      </c>
      <c r="U1360" s="238"/>
      <c r="V1360" s="270" t="e">
        <f>IF(C1360="",NA(),MATCH($B1360&amp;$C1360,'Smelter Look-up'!$J:$J,0))</f>
        <v>#N/A</v>
      </c>
      <c r="W1360" s="271"/>
      <c r="X1360" s="271">
        <f t="shared" si="196"/>
        <v>0</v>
      </c>
      <c r="Y1360" s="271"/>
      <c r="Z1360" s="271"/>
      <c r="AB1360" s="273" t="str">
        <f t="shared" si="197"/>
        <v/>
      </c>
    </row>
    <row r="1361" spans="1:28" s="272" customFormat="1" ht="20.25">
      <c r="A1361" s="214"/>
      <c r="B1361" s="215" t="str">
        <f>IF(LEN(A1361)=0,"",INDEX('Smelter Look-up'!$A:$A,MATCH($A1361,'Smelter Look-up'!$E:$E,0)))</f>
        <v/>
      </c>
      <c r="C1361" s="219" t="str">
        <f>IF(LEN(A1361)=0,"",INDEX('Smelter Look-up'!$C:$C,MATCH($A1361,'Smelter Look-up'!$E:$E,0)))</f>
        <v/>
      </c>
      <c r="D1361" s="278"/>
      <c r="E1361" s="215" t="s">
        <v>15631</v>
      </c>
      <c r="F1361" s="215" t="s">
        <v>15631</v>
      </c>
      <c r="G1361" s="215" t="s">
        <v>15631</v>
      </c>
      <c r="H1361" s="216" t="str">
        <f ca="1">IF(ISERROR($V1361),"",OFFSET('Smelter Look-up'!$G$4,$V1361-4,0))</f>
        <v/>
      </c>
      <c r="I1361" s="217" t="s">
        <v>15631</v>
      </c>
      <c r="J1361" s="217" t="s">
        <v>15631</v>
      </c>
      <c r="K1361" s="268"/>
      <c r="L1361" s="268"/>
      <c r="M1361" s="268"/>
      <c r="N1361" s="268"/>
      <c r="O1361" s="268"/>
      <c r="P1361" s="218"/>
      <c r="Q1361" s="269"/>
      <c r="R1361" s="215" t="str">
        <f ca="1">IF(ISERROR($V1361),"",OFFSET('Smelter Look-up'!$C$4,$V1361-4,0)&amp;"")</f>
        <v/>
      </c>
      <c r="S1361" s="222" t="str">
        <f t="shared" ca="1" si="195"/>
        <v/>
      </c>
      <c r="T1361" s="222" t="str">
        <f ca="1">IF(B1361="","",IF(ISERROR(MATCH($J1361,SorP!$B$1:$B$6230,0)),"",INDIRECT("'SorP'!$A$"&amp;MATCH($J1361,SorP!$B$1:$B$6230,0))))</f>
        <v/>
      </c>
      <c r="U1361" s="238"/>
      <c r="V1361" s="270" t="e">
        <f>IF(C1361="",NA(),MATCH($B1361&amp;$C1361,'Smelter Look-up'!$J:$J,0))</f>
        <v>#N/A</v>
      </c>
      <c r="W1361" s="271"/>
      <c r="X1361" s="271">
        <f t="shared" si="196"/>
        <v>0</v>
      </c>
      <c r="Y1361" s="271"/>
      <c r="Z1361" s="271"/>
      <c r="AB1361" s="273" t="str">
        <f t="shared" si="197"/>
        <v/>
      </c>
    </row>
    <row r="1362" spans="1:28" s="272" customFormat="1" ht="20.25">
      <c r="A1362" s="214"/>
      <c r="B1362" s="215" t="str">
        <f>IF(LEN(A1362)=0,"",INDEX('Smelter Look-up'!$A:$A,MATCH($A1362,'Smelter Look-up'!$E:$E,0)))</f>
        <v/>
      </c>
      <c r="C1362" s="219" t="str">
        <f>IF(LEN(A1362)=0,"",INDEX('Smelter Look-up'!$C:$C,MATCH($A1362,'Smelter Look-up'!$E:$E,0)))</f>
        <v/>
      </c>
      <c r="D1362" s="278"/>
      <c r="E1362" s="215" t="s">
        <v>15631</v>
      </c>
      <c r="F1362" s="215" t="s">
        <v>15631</v>
      </c>
      <c r="G1362" s="215" t="s">
        <v>15631</v>
      </c>
      <c r="H1362" s="216" t="str">
        <f ca="1">IF(ISERROR($V1362),"",OFFSET('Smelter Look-up'!$G$4,$V1362-4,0))</f>
        <v/>
      </c>
      <c r="I1362" s="217" t="s">
        <v>15631</v>
      </c>
      <c r="J1362" s="217" t="s">
        <v>15631</v>
      </c>
      <c r="K1362" s="268"/>
      <c r="L1362" s="268"/>
      <c r="M1362" s="268"/>
      <c r="N1362" s="268"/>
      <c r="O1362" s="268"/>
      <c r="P1362" s="218"/>
      <c r="Q1362" s="269"/>
      <c r="R1362" s="215" t="str">
        <f ca="1">IF(ISERROR($V1362),"",OFFSET('Smelter Look-up'!$C$4,$V1362-4,0)&amp;"")</f>
        <v/>
      </c>
      <c r="S1362" s="222" t="str">
        <f t="shared" ca="1" si="195"/>
        <v/>
      </c>
      <c r="T1362" s="222" t="str">
        <f ca="1">IF(B1362="","",IF(ISERROR(MATCH($J1362,SorP!$B$1:$B$6230,0)),"",INDIRECT("'SorP'!$A$"&amp;MATCH($J1362,SorP!$B$1:$B$6230,0))))</f>
        <v/>
      </c>
      <c r="U1362" s="238"/>
      <c r="V1362" s="270" t="e">
        <f>IF(C1362="",NA(),MATCH($B1362&amp;$C1362,'Smelter Look-up'!$J:$J,0))</f>
        <v>#N/A</v>
      </c>
      <c r="W1362" s="271"/>
      <c r="X1362" s="271">
        <f t="shared" si="196"/>
        <v>0</v>
      </c>
      <c r="Y1362" s="271"/>
      <c r="Z1362" s="271"/>
      <c r="AB1362" s="273" t="str">
        <f t="shared" si="197"/>
        <v/>
      </c>
    </row>
    <row r="1363" spans="1:28" s="272" customFormat="1" ht="20.25">
      <c r="A1363" s="214"/>
      <c r="B1363" s="215" t="str">
        <f>IF(LEN(A1363)=0,"",INDEX('Smelter Look-up'!$A:$A,MATCH($A1363,'Smelter Look-up'!$E:$E,0)))</f>
        <v/>
      </c>
      <c r="C1363" s="219" t="str">
        <f>IF(LEN(A1363)=0,"",INDEX('Smelter Look-up'!$C:$C,MATCH($A1363,'Smelter Look-up'!$E:$E,0)))</f>
        <v/>
      </c>
      <c r="D1363" s="278"/>
      <c r="E1363" s="215" t="s">
        <v>15631</v>
      </c>
      <c r="F1363" s="215" t="s">
        <v>15631</v>
      </c>
      <c r="G1363" s="215" t="s">
        <v>15631</v>
      </c>
      <c r="H1363" s="216" t="str">
        <f ca="1">IF(ISERROR($V1363),"",OFFSET('Smelter Look-up'!$G$4,$V1363-4,0))</f>
        <v/>
      </c>
      <c r="I1363" s="217" t="s">
        <v>15631</v>
      </c>
      <c r="J1363" s="217" t="s">
        <v>15631</v>
      </c>
      <c r="K1363" s="268"/>
      <c r="L1363" s="268"/>
      <c r="M1363" s="268"/>
      <c r="N1363" s="268"/>
      <c r="O1363" s="268"/>
      <c r="P1363" s="218"/>
      <c r="Q1363" s="269"/>
      <c r="R1363" s="215" t="str">
        <f ca="1">IF(ISERROR($V1363),"",OFFSET('Smelter Look-up'!$C$4,$V1363-4,0)&amp;"")</f>
        <v/>
      </c>
      <c r="S1363" s="222" t="str">
        <f t="shared" ca="1" si="195"/>
        <v/>
      </c>
      <c r="T1363" s="222" t="str">
        <f ca="1">IF(B1363="","",IF(ISERROR(MATCH($J1363,SorP!$B$1:$B$6230,0)),"",INDIRECT("'SorP'!$A$"&amp;MATCH($J1363,SorP!$B$1:$B$6230,0))))</f>
        <v/>
      </c>
      <c r="U1363" s="238"/>
      <c r="V1363" s="270" t="e">
        <f>IF(C1363="",NA(),MATCH($B1363&amp;$C1363,'Smelter Look-up'!$J:$J,0))</f>
        <v>#N/A</v>
      </c>
      <c r="W1363" s="271"/>
      <c r="X1363" s="271">
        <f t="shared" si="196"/>
        <v>0</v>
      </c>
      <c r="Y1363" s="271"/>
      <c r="Z1363" s="271"/>
      <c r="AB1363" s="273" t="str">
        <f t="shared" si="197"/>
        <v/>
      </c>
    </row>
    <row r="1364" spans="1:28" s="272" customFormat="1" ht="20.25">
      <c r="A1364" s="214"/>
      <c r="B1364" s="215" t="str">
        <f>IF(LEN(A1364)=0,"",INDEX('Smelter Look-up'!$A:$A,MATCH($A1364,'Smelter Look-up'!$E:$E,0)))</f>
        <v/>
      </c>
      <c r="C1364" s="219" t="str">
        <f>IF(LEN(A1364)=0,"",INDEX('Smelter Look-up'!$C:$C,MATCH($A1364,'Smelter Look-up'!$E:$E,0)))</f>
        <v/>
      </c>
      <c r="D1364" s="278"/>
      <c r="E1364" s="215" t="s">
        <v>15631</v>
      </c>
      <c r="F1364" s="215" t="s">
        <v>15631</v>
      </c>
      <c r="G1364" s="215" t="s">
        <v>15631</v>
      </c>
      <c r="H1364" s="216" t="str">
        <f ca="1">IF(ISERROR($V1364),"",OFFSET('Smelter Look-up'!$G$4,$V1364-4,0))</f>
        <v/>
      </c>
      <c r="I1364" s="217" t="s">
        <v>15631</v>
      </c>
      <c r="J1364" s="217" t="s">
        <v>15631</v>
      </c>
      <c r="K1364" s="268"/>
      <c r="L1364" s="268"/>
      <c r="M1364" s="268"/>
      <c r="N1364" s="268"/>
      <c r="O1364" s="268"/>
      <c r="P1364" s="218"/>
      <c r="Q1364" s="269"/>
      <c r="R1364" s="215" t="str">
        <f ca="1">IF(ISERROR($V1364),"",OFFSET('Smelter Look-up'!$C$4,$V1364-4,0)&amp;"")</f>
        <v/>
      </c>
      <c r="S1364" s="222" t="str">
        <f t="shared" ca="1" si="195"/>
        <v/>
      </c>
      <c r="T1364" s="222" t="str">
        <f ca="1">IF(B1364="","",IF(ISERROR(MATCH($J1364,SorP!$B$1:$B$6230,0)),"",INDIRECT("'SorP'!$A$"&amp;MATCH($J1364,SorP!$B$1:$B$6230,0))))</f>
        <v/>
      </c>
      <c r="U1364" s="238"/>
      <c r="V1364" s="270" t="e">
        <f>IF(C1364="",NA(),MATCH($B1364&amp;$C1364,'Smelter Look-up'!$J:$J,0))</f>
        <v>#N/A</v>
      </c>
      <c r="W1364" s="271"/>
      <c r="X1364" s="271">
        <f t="shared" si="196"/>
        <v>0</v>
      </c>
      <c r="Y1364" s="271"/>
      <c r="Z1364" s="271"/>
      <c r="AB1364" s="273" t="str">
        <f t="shared" si="197"/>
        <v/>
      </c>
    </row>
    <row r="1365" spans="1:28" s="272" customFormat="1" ht="20.25">
      <c r="A1365" s="214"/>
      <c r="B1365" s="215" t="str">
        <f>IF(LEN(A1365)=0,"",INDEX('Smelter Look-up'!$A:$A,MATCH($A1365,'Smelter Look-up'!$E:$E,0)))</f>
        <v/>
      </c>
      <c r="C1365" s="219" t="str">
        <f>IF(LEN(A1365)=0,"",INDEX('Smelter Look-up'!$C:$C,MATCH($A1365,'Smelter Look-up'!$E:$E,0)))</f>
        <v/>
      </c>
      <c r="D1365" s="278"/>
      <c r="E1365" s="215" t="s">
        <v>15631</v>
      </c>
      <c r="F1365" s="215" t="s">
        <v>15631</v>
      </c>
      <c r="G1365" s="215" t="s">
        <v>15631</v>
      </c>
      <c r="H1365" s="216" t="str">
        <f ca="1">IF(ISERROR($V1365),"",OFFSET('Smelter Look-up'!$G$4,$V1365-4,0))</f>
        <v/>
      </c>
      <c r="I1365" s="217" t="s">
        <v>15631</v>
      </c>
      <c r="J1365" s="217" t="s">
        <v>15631</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si="196"/>
        <v>0</v>
      </c>
      <c r="Y1365" s="271"/>
      <c r="Z1365" s="271"/>
      <c r="AB1365" s="273" t="str">
        <f t="shared" si="197"/>
        <v/>
      </c>
    </row>
    <row r="1366" spans="1:28" s="272" customFormat="1" ht="20.25">
      <c r="A1366" s="214"/>
      <c r="B1366" s="215" t="str">
        <f>IF(LEN(A1366)=0,"",INDEX('Smelter Look-up'!$A:$A,MATCH($A1366,'Smelter Look-up'!$E:$E,0)))</f>
        <v/>
      </c>
      <c r="C1366" s="219" t="str">
        <f>IF(LEN(A1366)=0,"",INDEX('Smelter Look-up'!$C:$C,MATCH($A1366,'Smelter Look-up'!$E:$E,0)))</f>
        <v/>
      </c>
      <c r="D1366" s="278"/>
      <c r="E1366" s="215" t="s">
        <v>15631</v>
      </c>
      <c r="F1366" s="215" t="s">
        <v>15631</v>
      </c>
      <c r="G1366" s="215" t="s">
        <v>15631</v>
      </c>
      <c r="H1366" s="216" t="str">
        <f ca="1">IF(ISERROR($V1366),"",OFFSET('Smelter Look-up'!$G$4,$V1366-4,0))</f>
        <v/>
      </c>
      <c r="I1366" s="217" t="s">
        <v>15631</v>
      </c>
      <c r="J1366" s="217" t="s">
        <v>15631</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si="196"/>
        <v>0</v>
      </c>
      <c r="Y1366" s="271"/>
      <c r="Z1366" s="271"/>
      <c r="AB1366" s="273" t="str">
        <f t="shared" si="197"/>
        <v/>
      </c>
    </row>
    <row r="1367" spans="1:28" s="272" customFormat="1" ht="20.25">
      <c r="A1367" s="214"/>
      <c r="B1367" s="215" t="str">
        <f>IF(LEN(A1367)=0,"",INDEX('Smelter Look-up'!$A:$A,MATCH($A1367,'Smelter Look-up'!$E:$E,0)))</f>
        <v/>
      </c>
      <c r="C1367" s="219" t="str">
        <f>IF(LEN(A1367)=0,"",INDEX('Smelter Look-up'!$C:$C,MATCH($A1367,'Smelter Look-up'!$E:$E,0)))</f>
        <v/>
      </c>
      <c r="D1367" s="278"/>
      <c r="E1367" s="215" t="s">
        <v>15631</v>
      </c>
      <c r="F1367" s="215" t="s">
        <v>15631</v>
      </c>
      <c r="G1367" s="215" t="s">
        <v>15631</v>
      </c>
      <c r="H1367" s="216" t="str">
        <f ca="1">IF(ISERROR($V1367),"",OFFSET('Smelter Look-up'!$G$4,$V1367-4,0))</f>
        <v/>
      </c>
      <c r="I1367" s="217" t="s">
        <v>15631</v>
      </c>
      <c r="J1367" s="217" t="s">
        <v>15631</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si="196"/>
        <v>0</v>
      </c>
      <c r="Y1367" s="271"/>
      <c r="Z1367" s="271"/>
      <c r="AB1367" s="273" t="str">
        <f t="shared" si="197"/>
        <v/>
      </c>
    </row>
    <row r="1368" spans="1:28" s="272" customFormat="1" ht="20.25">
      <c r="A1368" s="214"/>
      <c r="B1368" s="215" t="str">
        <f>IF(LEN(A1368)=0,"",INDEX('Smelter Look-up'!$A:$A,MATCH($A1368,'Smelter Look-up'!$E:$E,0)))</f>
        <v/>
      </c>
      <c r="C1368" s="219" t="str">
        <f>IF(LEN(A1368)=0,"",INDEX('Smelter Look-up'!$C:$C,MATCH($A1368,'Smelter Look-up'!$E:$E,0)))</f>
        <v/>
      </c>
      <c r="D1368" s="278"/>
      <c r="E1368" s="215" t="s">
        <v>15631</v>
      </c>
      <c r="F1368" s="215" t="s">
        <v>15631</v>
      </c>
      <c r="G1368" s="215" t="s">
        <v>15631</v>
      </c>
      <c r="H1368" s="216" t="str">
        <f ca="1">IF(ISERROR($V1368),"",OFFSET('Smelter Look-up'!$G$4,$V1368-4,0))</f>
        <v/>
      </c>
      <c r="I1368" s="217" t="s">
        <v>15631</v>
      </c>
      <c r="J1368" s="217" t="s">
        <v>15631</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si="196"/>
        <v>0</v>
      </c>
      <c r="Y1368" s="271"/>
      <c r="Z1368" s="271"/>
      <c r="AB1368" s="273" t="str">
        <f t="shared" si="197"/>
        <v/>
      </c>
    </row>
    <row r="1369" spans="1:28" s="272" customFormat="1" ht="20.25">
      <c r="A1369" s="214"/>
      <c r="B1369" s="215" t="str">
        <f>IF(LEN(A1369)=0,"",INDEX('Smelter Look-up'!$A:$A,MATCH($A1369,'Smelter Look-up'!$E:$E,0)))</f>
        <v/>
      </c>
      <c r="C1369" s="219" t="str">
        <f>IF(LEN(A1369)=0,"",INDEX('Smelter Look-up'!$C:$C,MATCH($A1369,'Smelter Look-up'!$E:$E,0)))</f>
        <v/>
      </c>
      <c r="D1369" s="278"/>
      <c r="E1369" s="215" t="s">
        <v>15631</v>
      </c>
      <c r="F1369" s="215" t="s">
        <v>15631</v>
      </c>
      <c r="G1369" s="215" t="s">
        <v>15631</v>
      </c>
      <c r="H1369" s="216" t="str">
        <f ca="1">IF(ISERROR($V1369),"",OFFSET('Smelter Look-up'!$G$4,$V1369-4,0))</f>
        <v/>
      </c>
      <c r="I1369" s="217" t="s">
        <v>15631</v>
      </c>
      <c r="J1369" s="217" t="s">
        <v>15631</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si="196"/>
        <v>0</v>
      </c>
      <c r="Y1369" s="271"/>
      <c r="Z1369" s="271"/>
      <c r="AB1369" s="273" t="str">
        <f t="shared" si="197"/>
        <v/>
      </c>
    </row>
    <row r="1370" spans="1:28" s="272" customFormat="1" ht="20.25">
      <c r="A1370" s="214"/>
      <c r="B1370" s="215" t="str">
        <f>IF(LEN(A1370)=0,"",INDEX('Smelter Look-up'!$A:$A,MATCH($A1370,'Smelter Look-up'!$E:$E,0)))</f>
        <v/>
      </c>
      <c r="C1370" s="219" t="str">
        <f>IF(LEN(A1370)=0,"",INDEX('Smelter Look-up'!$C:$C,MATCH($A1370,'Smelter Look-up'!$E:$E,0)))</f>
        <v/>
      </c>
      <c r="D1370" s="278"/>
      <c r="E1370" s="215" t="s">
        <v>15631</v>
      </c>
      <c r="F1370" s="215" t="s">
        <v>15631</v>
      </c>
      <c r="G1370" s="215" t="s">
        <v>15631</v>
      </c>
      <c r="H1370" s="216" t="str">
        <f ca="1">IF(ISERROR($V1370),"",OFFSET('Smelter Look-up'!$G$4,$V1370-4,0))</f>
        <v/>
      </c>
      <c r="I1370" s="217" t="s">
        <v>15631</v>
      </c>
      <c r="J1370" s="217" t="s">
        <v>15631</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si="196"/>
        <v>0</v>
      </c>
      <c r="Y1370" s="271"/>
      <c r="Z1370" s="271"/>
      <c r="AB1370" s="273" t="str">
        <f t="shared" si="197"/>
        <v/>
      </c>
    </row>
    <row r="1371" spans="1:28" s="272" customFormat="1" ht="20.25">
      <c r="A1371" s="214"/>
      <c r="B1371" s="215" t="str">
        <f>IF(LEN(A1371)=0,"",INDEX('Smelter Look-up'!$A:$A,MATCH($A1371,'Smelter Look-up'!$E:$E,0)))</f>
        <v/>
      </c>
      <c r="C1371" s="219" t="str">
        <f>IF(LEN(A1371)=0,"",INDEX('Smelter Look-up'!$C:$C,MATCH($A1371,'Smelter Look-up'!$E:$E,0)))</f>
        <v/>
      </c>
      <c r="D1371" s="278"/>
      <c r="E1371" s="215" t="s">
        <v>15631</v>
      </c>
      <c r="F1371" s="215" t="s">
        <v>15631</v>
      </c>
      <c r="G1371" s="215" t="s">
        <v>15631</v>
      </c>
      <c r="H1371" s="216" t="str">
        <f ca="1">IF(ISERROR($V1371),"",OFFSET('Smelter Look-up'!$G$4,$V1371-4,0))</f>
        <v/>
      </c>
      <c r="I1371" s="217" t="s">
        <v>15631</v>
      </c>
      <c r="J1371" s="217" t="s">
        <v>15631</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
        <v>15631</v>
      </c>
      <c r="F1372" s="215" t="s">
        <v>15631</v>
      </c>
      <c r="G1372" s="215" t="s">
        <v>15631</v>
      </c>
      <c r="H1372" s="216" t="str">
        <f ca="1">IF(ISERROR($V1372),"",OFFSET('Smelter Look-up'!$G$4,$V1372-4,0))</f>
        <v/>
      </c>
      <c r="I1372" s="217" t="s">
        <v>15631</v>
      </c>
      <c r="J1372" s="217" t="s">
        <v>15631</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
        <v>15631</v>
      </c>
      <c r="F1373" s="215" t="s">
        <v>15631</v>
      </c>
      <c r="G1373" s="215" t="s">
        <v>15631</v>
      </c>
      <c r="H1373" s="216" t="str">
        <f ca="1">IF(ISERROR($V1373),"",OFFSET('Smelter Look-up'!$G$4,$V1373-4,0))</f>
        <v/>
      </c>
      <c r="I1373" s="217" t="s">
        <v>15631</v>
      </c>
      <c r="J1373" s="217" t="s">
        <v>15631</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
        <v>15631</v>
      </c>
      <c r="F1374" s="215" t="s">
        <v>15631</v>
      </c>
      <c r="G1374" s="215" t="s">
        <v>15631</v>
      </c>
      <c r="H1374" s="216" t="str">
        <f ca="1">IF(ISERROR($V1374),"",OFFSET('Smelter Look-up'!$G$4,$V1374-4,0))</f>
        <v/>
      </c>
      <c r="I1374" s="217" t="s">
        <v>15631</v>
      </c>
      <c r="J1374" s="217" t="s">
        <v>15631</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
        <v>15631</v>
      </c>
      <c r="F1375" s="215" t="s">
        <v>15631</v>
      </c>
      <c r="G1375" s="215" t="s">
        <v>15631</v>
      </c>
      <c r="H1375" s="216" t="str">
        <f ca="1">IF(ISERROR($V1375),"",OFFSET('Smelter Look-up'!$G$4,$V1375-4,0))</f>
        <v/>
      </c>
      <c r="I1375" s="217" t="s">
        <v>15631</v>
      </c>
      <c r="J1375" s="217" t="s">
        <v>15631</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
        <v>15631</v>
      </c>
      <c r="F1376" s="215" t="s">
        <v>15631</v>
      </c>
      <c r="G1376" s="215" t="s">
        <v>15631</v>
      </c>
      <c r="H1376" s="216" t="str">
        <f ca="1">IF(ISERROR($V1376),"",OFFSET('Smelter Look-up'!$G$4,$V1376-4,0))</f>
        <v/>
      </c>
      <c r="I1376" s="217" t="s">
        <v>15631</v>
      </c>
      <c r="J1376" s="217" t="s">
        <v>15631</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
        <v>15631</v>
      </c>
      <c r="F1377" s="215" t="s">
        <v>15631</v>
      </c>
      <c r="G1377" s="215" t="s">
        <v>15631</v>
      </c>
      <c r="H1377" s="216" t="str">
        <f ca="1">IF(ISERROR($V1377),"",OFFSET('Smelter Look-up'!$G$4,$V1377-4,0))</f>
        <v/>
      </c>
      <c r="I1377" s="217" t="s">
        <v>15631</v>
      </c>
      <c r="J1377" s="217" t="s">
        <v>15631</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
        <v>15631</v>
      </c>
      <c r="F1378" s="215" t="s">
        <v>15631</v>
      </c>
      <c r="G1378" s="215" t="s">
        <v>15631</v>
      </c>
      <c r="H1378" s="216" t="str">
        <f ca="1">IF(ISERROR($V1378),"",OFFSET('Smelter Look-up'!$G$4,$V1378-4,0))</f>
        <v/>
      </c>
      <c r="I1378" s="217" t="s">
        <v>15631</v>
      </c>
      <c r="J1378" s="217" t="s">
        <v>15631</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
        <v>15631</v>
      </c>
      <c r="F1379" s="215" t="s">
        <v>15631</v>
      </c>
      <c r="G1379" s="215" t="s">
        <v>15631</v>
      </c>
      <c r="H1379" s="216" t="str">
        <f ca="1">IF(ISERROR($V1379),"",OFFSET('Smelter Look-up'!$G$4,$V1379-4,0))</f>
        <v/>
      </c>
      <c r="I1379" s="217" t="s">
        <v>15631</v>
      </c>
      <c r="J1379" s="217" t="s">
        <v>15631</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
        <v>15631</v>
      </c>
      <c r="F1380" s="215" t="s">
        <v>15631</v>
      </c>
      <c r="G1380" s="215" t="s">
        <v>15631</v>
      </c>
      <c r="H1380" s="216" t="str">
        <f ca="1">IF(ISERROR($V1380),"",OFFSET('Smelter Look-up'!$G$4,$V1380-4,0))</f>
        <v/>
      </c>
      <c r="I1380" s="217" t="s">
        <v>15631</v>
      </c>
      <c r="J1380" s="217" t="s">
        <v>15631</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
        <v>15631</v>
      </c>
      <c r="F1381" s="215" t="s">
        <v>15631</v>
      </c>
      <c r="G1381" s="215" t="s">
        <v>15631</v>
      </c>
      <c r="H1381" s="216" t="str">
        <f ca="1">IF(ISERROR($V1381),"",OFFSET('Smelter Look-up'!$G$4,$V1381-4,0))</f>
        <v/>
      </c>
      <c r="I1381" s="217" t="s">
        <v>15631</v>
      </c>
      <c r="J1381" s="217" t="s">
        <v>15631</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
        <v>15631</v>
      </c>
      <c r="F1382" s="215" t="s">
        <v>15631</v>
      </c>
      <c r="G1382" s="215" t="s">
        <v>15631</v>
      </c>
      <c r="H1382" s="216" t="str">
        <f ca="1">IF(ISERROR($V1382),"",OFFSET('Smelter Look-up'!$G$4,$V1382-4,0))</f>
        <v/>
      </c>
      <c r="I1382" s="217" t="s">
        <v>15631</v>
      </c>
      <c r="J1382" s="217" t="s">
        <v>15631</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
        <v>15631</v>
      </c>
      <c r="F1383" s="215" t="s">
        <v>15631</v>
      </c>
      <c r="G1383" s="215" t="s">
        <v>15631</v>
      </c>
      <c r="H1383" s="216" t="str">
        <f ca="1">IF(ISERROR($V1383),"",OFFSET('Smelter Look-up'!$G$4,$V1383-4,0))</f>
        <v/>
      </c>
      <c r="I1383" s="217" t="s">
        <v>15631</v>
      </c>
      <c r="J1383" s="217" t="s">
        <v>15631</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
        <v>15631</v>
      </c>
      <c r="F1384" s="215" t="s">
        <v>15631</v>
      </c>
      <c r="G1384" s="215" t="s">
        <v>15631</v>
      </c>
      <c r="H1384" s="216" t="str">
        <f ca="1">IF(ISERROR($V1384),"",OFFSET('Smelter Look-up'!$G$4,$V1384-4,0))</f>
        <v/>
      </c>
      <c r="I1384" s="217" t="s">
        <v>15631</v>
      </c>
      <c r="J1384" s="217" t="s">
        <v>15631</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
        <v>15631</v>
      </c>
      <c r="F1385" s="215" t="s">
        <v>15631</v>
      </c>
      <c r="G1385" s="215" t="s">
        <v>15631</v>
      </c>
      <c r="H1385" s="216" t="str">
        <f ca="1">IF(ISERROR($V1385),"",OFFSET('Smelter Look-up'!$G$4,$V1385-4,0))</f>
        <v/>
      </c>
      <c r="I1385" s="217" t="s">
        <v>15631</v>
      </c>
      <c r="J1385" s="217" t="s">
        <v>15631</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
        <v>15631</v>
      </c>
      <c r="F1386" s="215" t="s">
        <v>15631</v>
      </c>
      <c r="G1386" s="215" t="s">
        <v>15631</v>
      </c>
      <c r="H1386" s="216" t="str">
        <f ca="1">IF(ISERROR($V1386),"",OFFSET('Smelter Look-up'!$G$4,$V1386-4,0))</f>
        <v/>
      </c>
      <c r="I1386" s="217" t="s">
        <v>15631</v>
      </c>
      <c r="J1386" s="217" t="s">
        <v>15631</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
        <v>15631</v>
      </c>
      <c r="F1387" s="215" t="s">
        <v>15631</v>
      </c>
      <c r="G1387" s="215" t="s">
        <v>15631</v>
      </c>
      <c r="H1387" s="216" t="str">
        <f ca="1">IF(ISERROR($V1387),"",OFFSET('Smelter Look-up'!$G$4,$V1387-4,0))</f>
        <v/>
      </c>
      <c r="I1387" s="217" t="s">
        <v>15631</v>
      </c>
      <c r="J1387" s="217" t="s">
        <v>15631</v>
      </c>
      <c r="K1387" s="268"/>
      <c r="L1387" s="268"/>
      <c r="M1387" s="268"/>
      <c r="N1387" s="268"/>
      <c r="O1387" s="268"/>
      <c r="P1387" s="218"/>
      <c r="Q1387" s="269"/>
      <c r="R1387" s="215" t="str">
        <f ca="1">IF(ISERROR($V1387),"",OFFSET('Smelter Look-up'!$C$4,$V1387-4,0)&amp;"")</f>
        <v/>
      </c>
      <c r="S1387" s="222" t="str">
        <f t="shared" ref="S1387" ca="1" si="198">IF(B1387="","",IF(ISERROR(MATCH($E1387,CL,0)),"Unknown",INDIRECT("'C'!$A$"&amp;MATCH($E1387,CL,0)+1)))</f>
        <v/>
      </c>
      <c r="T1387" s="222" t="str">
        <f ca="1">IF(B1387="","",IF(ISERROR(MATCH($J1387,SorP!$B$1:$B$6230,0)),"",INDIRECT("'SorP'!$A$"&amp;MATCH($J1387,SorP!$B$1:$B$6230,0))))</f>
        <v/>
      </c>
      <c r="U1387" s="238"/>
      <c r="V1387" s="270" t="e">
        <f>IF(C1387="",NA(),MATCH($B1387&amp;$C1387,'Smelter Look-up'!$J:$J,0))</f>
        <v>#N/A</v>
      </c>
      <c r="W1387" s="271"/>
      <c r="X1387" s="271">
        <f t="shared" ref="X1387" si="199">IF(AND(C1387="Smelter not listed",OR(LEN(D1387)=0,LEN(E1387)=0)),1,0)</f>
        <v>0</v>
      </c>
      <c r="Y1387" s="271"/>
      <c r="Z1387" s="271"/>
      <c r="AB1387" s="273" t="str">
        <f t="shared" ref="AB1387" si="200">B1387&amp;C1387</f>
        <v/>
      </c>
    </row>
    <row r="1388" spans="1:28" s="272" customFormat="1" ht="20.25">
      <c r="A1388" s="214"/>
      <c r="B1388" s="215" t="str">
        <f>IF(LEN(A1388)=0,"",INDEX('Smelter Look-up'!$A:$A,MATCH($A1388,'Smelter Look-up'!$E:$E,0)))</f>
        <v/>
      </c>
      <c r="C1388" s="219" t="str">
        <f>IF(LEN(A1388)=0,"",INDEX('Smelter Look-up'!$C:$C,MATCH($A1388,'Smelter Look-up'!$E:$E,0)))</f>
        <v/>
      </c>
      <c r="D1388" s="278"/>
      <c r="E1388" s="215" t="s">
        <v>15631</v>
      </c>
      <c r="F1388" s="215" t="s">
        <v>15631</v>
      </c>
      <c r="G1388" s="215" t="s">
        <v>15631</v>
      </c>
      <c r="H1388" s="216" t="str">
        <f ca="1">IF(ISERROR($V1388),"",OFFSET('Smelter Look-up'!$G$4,$V1388-4,0))</f>
        <v/>
      </c>
      <c r="I1388" s="217" t="s">
        <v>15631</v>
      </c>
      <c r="J1388" s="217" t="s">
        <v>15631</v>
      </c>
      <c r="K1388" s="268"/>
      <c r="L1388" s="268"/>
      <c r="M1388" s="268"/>
      <c r="N1388" s="268"/>
      <c r="O1388" s="268"/>
      <c r="P1388" s="218"/>
      <c r="Q1388" s="269"/>
      <c r="R1388" s="215" t="str">
        <f ca="1">IF(ISERROR($V1388),"",OFFSET('Smelter Look-up'!$C$4,$V1388-4,0)&amp;"")</f>
        <v/>
      </c>
      <c r="S1388" s="222" t="str">
        <f t="shared" ref="S1388:S1419" ca="1" si="201">IF(B1388="","",IF(ISERROR(MATCH($E1388,CL,0)),"Unknown",INDIRECT("'C'!$A$"&amp;MATCH($E1388,CL,0)+1)))</f>
        <v/>
      </c>
      <c r="T1388" s="222" t="str">
        <f ca="1">IF(B1388="","",IF(ISERROR(MATCH($J1388,SorP!$B$1:$B$6230,0)),"",INDIRECT("'SorP'!$A$"&amp;MATCH($J1388,SorP!$B$1:$B$6230,0))))</f>
        <v/>
      </c>
      <c r="U1388" s="238"/>
      <c r="V1388" s="270" t="e">
        <f>IF(C1388="",NA(),MATCH($B1388&amp;$C1388,'Smelter Look-up'!$J:$J,0))</f>
        <v>#N/A</v>
      </c>
      <c r="W1388" s="271"/>
      <c r="X1388" s="271">
        <f t="shared" ref="X1388:X1419" si="202">IF(AND(C1388="Smelter not listed",OR(LEN(D1388)=0,LEN(E1388)=0)),1,0)</f>
        <v>0</v>
      </c>
      <c r="Y1388" s="271"/>
      <c r="Z1388" s="271"/>
      <c r="AB1388" s="273" t="str">
        <f t="shared" ref="AB1388:AB1419" si="203">B1388&amp;C1388</f>
        <v/>
      </c>
    </row>
    <row r="1389" spans="1:28" s="272" customFormat="1" ht="20.25">
      <c r="A1389" s="214"/>
      <c r="B1389" s="215" t="str">
        <f>IF(LEN(A1389)=0,"",INDEX('Smelter Look-up'!$A:$A,MATCH($A1389,'Smelter Look-up'!$E:$E,0)))</f>
        <v/>
      </c>
      <c r="C1389" s="219" t="str">
        <f>IF(LEN(A1389)=0,"",INDEX('Smelter Look-up'!$C:$C,MATCH($A1389,'Smelter Look-up'!$E:$E,0)))</f>
        <v/>
      </c>
      <c r="D1389" s="278"/>
      <c r="E1389" s="215" t="s">
        <v>15631</v>
      </c>
      <c r="F1389" s="215" t="s">
        <v>15631</v>
      </c>
      <c r="G1389" s="215" t="s">
        <v>15631</v>
      </c>
      <c r="H1389" s="216" t="str">
        <f ca="1">IF(ISERROR($V1389),"",OFFSET('Smelter Look-up'!$G$4,$V1389-4,0))</f>
        <v/>
      </c>
      <c r="I1389" s="217" t="s">
        <v>15631</v>
      </c>
      <c r="J1389" s="217" t="s">
        <v>15631</v>
      </c>
      <c r="K1389" s="268"/>
      <c r="L1389" s="268"/>
      <c r="M1389" s="268"/>
      <c r="N1389" s="268"/>
      <c r="O1389" s="268"/>
      <c r="P1389" s="218"/>
      <c r="Q1389" s="269"/>
      <c r="R1389" s="215" t="str">
        <f ca="1">IF(ISERROR($V1389),"",OFFSET('Smelter Look-up'!$C$4,$V1389-4,0)&amp;"")</f>
        <v/>
      </c>
      <c r="S1389" s="222" t="str">
        <f t="shared" ca="1" si="201"/>
        <v/>
      </c>
      <c r="T1389" s="222" t="str">
        <f ca="1">IF(B1389="","",IF(ISERROR(MATCH($J1389,SorP!$B$1:$B$6230,0)),"",INDIRECT("'SorP'!$A$"&amp;MATCH($J1389,SorP!$B$1:$B$6230,0))))</f>
        <v/>
      </c>
      <c r="U1389" s="238"/>
      <c r="V1389" s="270" t="e">
        <f>IF(C1389="",NA(),MATCH($B1389&amp;$C1389,'Smelter Look-up'!$J:$J,0))</f>
        <v>#N/A</v>
      </c>
      <c r="W1389" s="271"/>
      <c r="X1389" s="271">
        <f t="shared" si="202"/>
        <v>0</v>
      </c>
      <c r="Y1389" s="271"/>
      <c r="Z1389" s="271"/>
      <c r="AB1389" s="273" t="str">
        <f t="shared" si="203"/>
        <v/>
      </c>
    </row>
    <row r="1390" spans="1:28" s="272" customFormat="1" ht="20.25">
      <c r="A1390" s="214"/>
      <c r="B1390" s="215" t="str">
        <f>IF(LEN(A1390)=0,"",INDEX('Smelter Look-up'!$A:$A,MATCH($A1390,'Smelter Look-up'!$E:$E,0)))</f>
        <v/>
      </c>
      <c r="C1390" s="219" t="str">
        <f>IF(LEN(A1390)=0,"",INDEX('Smelter Look-up'!$C:$C,MATCH($A1390,'Smelter Look-up'!$E:$E,0)))</f>
        <v/>
      </c>
      <c r="D1390" s="278"/>
      <c r="E1390" s="215" t="s">
        <v>15631</v>
      </c>
      <c r="F1390" s="215" t="s">
        <v>15631</v>
      </c>
      <c r="G1390" s="215" t="s">
        <v>15631</v>
      </c>
      <c r="H1390" s="216" t="str">
        <f ca="1">IF(ISERROR($V1390),"",OFFSET('Smelter Look-up'!$G$4,$V1390-4,0))</f>
        <v/>
      </c>
      <c r="I1390" s="217" t="s">
        <v>15631</v>
      </c>
      <c r="J1390" s="217" t="s">
        <v>15631</v>
      </c>
      <c r="K1390" s="268"/>
      <c r="L1390" s="268"/>
      <c r="M1390" s="268"/>
      <c r="N1390" s="268"/>
      <c r="O1390" s="268"/>
      <c r="P1390" s="218"/>
      <c r="Q1390" s="269"/>
      <c r="R1390" s="215" t="str">
        <f ca="1">IF(ISERROR($V1390),"",OFFSET('Smelter Look-up'!$C$4,$V1390-4,0)&amp;"")</f>
        <v/>
      </c>
      <c r="S1390" s="222" t="str">
        <f t="shared" ca="1" si="201"/>
        <v/>
      </c>
      <c r="T1390" s="222" t="str">
        <f ca="1">IF(B1390="","",IF(ISERROR(MATCH($J1390,SorP!$B$1:$B$6230,0)),"",INDIRECT("'SorP'!$A$"&amp;MATCH($J1390,SorP!$B$1:$B$6230,0))))</f>
        <v/>
      </c>
      <c r="U1390" s="238"/>
      <c r="V1390" s="270" t="e">
        <f>IF(C1390="",NA(),MATCH($B1390&amp;$C1390,'Smelter Look-up'!$J:$J,0))</f>
        <v>#N/A</v>
      </c>
      <c r="W1390" s="271"/>
      <c r="X1390" s="271">
        <f t="shared" si="202"/>
        <v>0</v>
      </c>
      <c r="Y1390" s="271"/>
      <c r="Z1390" s="271"/>
      <c r="AB1390" s="273" t="str">
        <f t="shared" si="203"/>
        <v/>
      </c>
    </row>
    <row r="1391" spans="1:28" s="272" customFormat="1" ht="20.25">
      <c r="A1391" s="214"/>
      <c r="B1391" s="215" t="str">
        <f>IF(LEN(A1391)=0,"",INDEX('Smelter Look-up'!$A:$A,MATCH($A1391,'Smelter Look-up'!$E:$E,0)))</f>
        <v/>
      </c>
      <c r="C1391" s="219" t="str">
        <f>IF(LEN(A1391)=0,"",INDEX('Smelter Look-up'!$C:$C,MATCH($A1391,'Smelter Look-up'!$E:$E,0)))</f>
        <v/>
      </c>
      <c r="D1391" s="278"/>
      <c r="E1391" s="215" t="s">
        <v>15631</v>
      </c>
      <c r="F1391" s="215" t="s">
        <v>15631</v>
      </c>
      <c r="G1391" s="215" t="s">
        <v>15631</v>
      </c>
      <c r="H1391" s="216" t="str">
        <f ca="1">IF(ISERROR($V1391),"",OFFSET('Smelter Look-up'!$G$4,$V1391-4,0))</f>
        <v/>
      </c>
      <c r="I1391" s="217" t="s">
        <v>15631</v>
      </c>
      <c r="J1391" s="217" t="s">
        <v>15631</v>
      </c>
      <c r="K1391" s="268"/>
      <c r="L1391" s="268"/>
      <c r="M1391" s="268"/>
      <c r="N1391" s="268"/>
      <c r="O1391" s="268"/>
      <c r="P1391" s="218"/>
      <c r="Q1391" s="269"/>
      <c r="R1391" s="215" t="str">
        <f ca="1">IF(ISERROR($V1391),"",OFFSET('Smelter Look-up'!$C$4,$V1391-4,0)&amp;"")</f>
        <v/>
      </c>
      <c r="S1391" s="222" t="str">
        <f t="shared" ca="1" si="201"/>
        <v/>
      </c>
      <c r="T1391" s="222" t="str">
        <f ca="1">IF(B1391="","",IF(ISERROR(MATCH($J1391,SorP!$B$1:$B$6230,0)),"",INDIRECT("'SorP'!$A$"&amp;MATCH($J1391,SorP!$B$1:$B$6230,0))))</f>
        <v/>
      </c>
      <c r="U1391" s="238"/>
      <c r="V1391" s="270" t="e">
        <f>IF(C1391="",NA(),MATCH($B1391&amp;$C1391,'Smelter Look-up'!$J:$J,0))</f>
        <v>#N/A</v>
      </c>
      <c r="W1391" s="271"/>
      <c r="X1391" s="271">
        <f t="shared" si="202"/>
        <v>0</v>
      </c>
      <c r="Y1391" s="271"/>
      <c r="Z1391" s="271"/>
      <c r="AB1391" s="273" t="str">
        <f t="shared" si="203"/>
        <v/>
      </c>
    </row>
    <row r="1392" spans="1:28" s="272" customFormat="1" ht="20.25">
      <c r="A1392" s="214"/>
      <c r="B1392" s="215" t="str">
        <f>IF(LEN(A1392)=0,"",INDEX('Smelter Look-up'!$A:$A,MATCH($A1392,'Smelter Look-up'!$E:$E,0)))</f>
        <v/>
      </c>
      <c r="C1392" s="219" t="str">
        <f>IF(LEN(A1392)=0,"",INDEX('Smelter Look-up'!$C:$C,MATCH($A1392,'Smelter Look-up'!$E:$E,0)))</f>
        <v/>
      </c>
      <c r="D1392" s="278"/>
      <c r="E1392" s="215" t="s">
        <v>15631</v>
      </c>
      <c r="F1392" s="215" t="s">
        <v>15631</v>
      </c>
      <c r="G1392" s="215" t="s">
        <v>15631</v>
      </c>
      <c r="H1392" s="216" t="str">
        <f ca="1">IF(ISERROR($V1392),"",OFFSET('Smelter Look-up'!$G$4,$V1392-4,0))</f>
        <v/>
      </c>
      <c r="I1392" s="217" t="s">
        <v>15631</v>
      </c>
      <c r="J1392" s="217" t="s">
        <v>15631</v>
      </c>
      <c r="K1392" s="268"/>
      <c r="L1392" s="268"/>
      <c r="M1392" s="268"/>
      <c r="N1392" s="268"/>
      <c r="O1392" s="268"/>
      <c r="P1392" s="218"/>
      <c r="Q1392" s="269"/>
      <c r="R1392" s="215" t="str">
        <f ca="1">IF(ISERROR($V1392),"",OFFSET('Smelter Look-up'!$C$4,$V1392-4,0)&amp;"")</f>
        <v/>
      </c>
      <c r="S1392" s="222" t="str">
        <f t="shared" ca="1" si="201"/>
        <v/>
      </c>
      <c r="T1392" s="222" t="str">
        <f ca="1">IF(B1392="","",IF(ISERROR(MATCH($J1392,SorP!$B$1:$B$6230,0)),"",INDIRECT("'SorP'!$A$"&amp;MATCH($J1392,SorP!$B$1:$B$6230,0))))</f>
        <v/>
      </c>
      <c r="U1392" s="238"/>
      <c r="V1392" s="270" t="e">
        <f>IF(C1392="",NA(),MATCH($B1392&amp;$C1392,'Smelter Look-up'!$J:$J,0))</f>
        <v>#N/A</v>
      </c>
      <c r="W1392" s="271"/>
      <c r="X1392" s="271">
        <f t="shared" si="202"/>
        <v>0</v>
      </c>
      <c r="Y1392" s="271"/>
      <c r="Z1392" s="271"/>
      <c r="AB1392" s="273" t="str">
        <f t="shared" si="203"/>
        <v/>
      </c>
    </row>
    <row r="1393" spans="1:28" s="272" customFormat="1" ht="20.25">
      <c r="A1393" s="214"/>
      <c r="B1393" s="215" t="str">
        <f>IF(LEN(A1393)=0,"",INDEX('Smelter Look-up'!$A:$A,MATCH($A1393,'Smelter Look-up'!$E:$E,0)))</f>
        <v/>
      </c>
      <c r="C1393" s="219" t="str">
        <f>IF(LEN(A1393)=0,"",INDEX('Smelter Look-up'!$C:$C,MATCH($A1393,'Smelter Look-up'!$E:$E,0)))</f>
        <v/>
      </c>
      <c r="D1393" s="278"/>
      <c r="E1393" s="215" t="s">
        <v>15631</v>
      </c>
      <c r="F1393" s="215" t="s">
        <v>15631</v>
      </c>
      <c r="G1393" s="215" t="s">
        <v>15631</v>
      </c>
      <c r="H1393" s="216" t="str">
        <f ca="1">IF(ISERROR($V1393),"",OFFSET('Smelter Look-up'!$G$4,$V1393-4,0))</f>
        <v/>
      </c>
      <c r="I1393" s="217" t="s">
        <v>15631</v>
      </c>
      <c r="J1393" s="217" t="s">
        <v>15631</v>
      </c>
      <c r="K1393" s="268"/>
      <c r="L1393" s="268"/>
      <c r="M1393" s="268"/>
      <c r="N1393" s="268"/>
      <c r="O1393" s="268"/>
      <c r="P1393" s="218"/>
      <c r="Q1393" s="269"/>
      <c r="R1393" s="215" t="str">
        <f ca="1">IF(ISERROR($V1393),"",OFFSET('Smelter Look-up'!$C$4,$V1393-4,0)&amp;"")</f>
        <v/>
      </c>
      <c r="S1393" s="222" t="str">
        <f t="shared" ca="1" si="201"/>
        <v/>
      </c>
      <c r="T1393" s="222" t="str">
        <f ca="1">IF(B1393="","",IF(ISERROR(MATCH($J1393,SorP!$B$1:$B$6230,0)),"",INDIRECT("'SorP'!$A$"&amp;MATCH($J1393,SorP!$B$1:$B$6230,0))))</f>
        <v/>
      </c>
      <c r="U1393" s="238"/>
      <c r="V1393" s="270" t="e">
        <f>IF(C1393="",NA(),MATCH($B1393&amp;$C1393,'Smelter Look-up'!$J:$J,0))</f>
        <v>#N/A</v>
      </c>
      <c r="W1393" s="271"/>
      <c r="X1393" s="271">
        <f t="shared" si="202"/>
        <v>0</v>
      </c>
      <c r="Y1393" s="271"/>
      <c r="Z1393" s="271"/>
      <c r="AB1393" s="273" t="str">
        <f t="shared" si="203"/>
        <v/>
      </c>
    </row>
    <row r="1394" spans="1:28" s="272" customFormat="1" ht="20.25">
      <c r="A1394" s="214"/>
      <c r="B1394" s="215" t="str">
        <f>IF(LEN(A1394)=0,"",INDEX('Smelter Look-up'!$A:$A,MATCH($A1394,'Smelter Look-up'!$E:$E,0)))</f>
        <v/>
      </c>
      <c r="C1394" s="219" t="str">
        <f>IF(LEN(A1394)=0,"",INDEX('Smelter Look-up'!$C:$C,MATCH($A1394,'Smelter Look-up'!$E:$E,0)))</f>
        <v/>
      </c>
      <c r="D1394" s="278"/>
      <c r="E1394" s="215" t="s">
        <v>15631</v>
      </c>
      <c r="F1394" s="215" t="s">
        <v>15631</v>
      </c>
      <c r="G1394" s="215" t="s">
        <v>15631</v>
      </c>
      <c r="H1394" s="216" t="str">
        <f ca="1">IF(ISERROR($V1394),"",OFFSET('Smelter Look-up'!$G$4,$V1394-4,0))</f>
        <v/>
      </c>
      <c r="I1394" s="217" t="s">
        <v>15631</v>
      </c>
      <c r="J1394" s="217" t="s">
        <v>15631</v>
      </c>
      <c r="K1394" s="268"/>
      <c r="L1394" s="268"/>
      <c r="M1394" s="268"/>
      <c r="N1394" s="268"/>
      <c r="O1394" s="268"/>
      <c r="P1394" s="218"/>
      <c r="Q1394" s="269"/>
      <c r="R1394" s="215" t="str">
        <f ca="1">IF(ISERROR($V1394),"",OFFSET('Smelter Look-up'!$C$4,$V1394-4,0)&amp;"")</f>
        <v/>
      </c>
      <c r="S1394" s="222" t="str">
        <f t="shared" ca="1" si="201"/>
        <v/>
      </c>
      <c r="T1394" s="222" t="str">
        <f ca="1">IF(B1394="","",IF(ISERROR(MATCH($J1394,SorP!$B$1:$B$6230,0)),"",INDIRECT("'SorP'!$A$"&amp;MATCH($J1394,SorP!$B$1:$B$6230,0))))</f>
        <v/>
      </c>
      <c r="U1394" s="238"/>
      <c r="V1394" s="270" t="e">
        <f>IF(C1394="",NA(),MATCH($B1394&amp;$C1394,'Smelter Look-up'!$J:$J,0))</f>
        <v>#N/A</v>
      </c>
      <c r="W1394" s="271"/>
      <c r="X1394" s="271">
        <f t="shared" si="202"/>
        <v>0</v>
      </c>
      <c r="Y1394" s="271"/>
      <c r="Z1394" s="271"/>
      <c r="AB1394" s="273" t="str">
        <f t="shared" si="203"/>
        <v/>
      </c>
    </row>
    <row r="1395" spans="1:28" s="272" customFormat="1" ht="20.25">
      <c r="A1395" s="214"/>
      <c r="B1395" s="215" t="str">
        <f>IF(LEN(A1395)=0,"",INDEX('Smelter Look-up'!$A:$A,MATCH($A1395,'Smelter Look-up'!$E:$E,0)))</f>
        <v/>
      </c>
      <c r="C1395" s="219" t="str">
        <f>IF(LEN(A1395)=0,"",INDEX('Smelter Look-up'!$C:$C,MATCH($A1395,'Smelter Look-up'!$E:$E,0)))</f>
        <v/>
      </c>
      <c r="D1395" s="278"/>
      <c r="E1395" s="215" t="s">
        <v>15631</v>
      </c>
      <c r="F1395" s="215" t="s">
        <v>15631</v>
      </c>
      <c r="G1395" s="215" t="s">
        <v>15631</v>
      </c>
      <c r="H1395" s="216" t="str">
        <f ca="1">IF(ISERROR($V1395),"",OFFSET('Smelter Look-up'!$G$4,$V1395-4,0))</f>
        <v/>
      </c>
      <c r="I1395" s="217" t="s">
        <v>15631</v>
      </c>
      <c r="J1395" s="217" t="s">
        <v>15631</v>
      </c>
      <c r="K1395" s="268"/>
      <c r="L1395" s="268"/>
      <c r="M1395" s="268"/>
      <c r="N1395" s="268"/>
      <c r="O1395" s="268"/>
      <c r="P1395" s="218"/>
      <c r="Q1395" s="269"/>
      <c r="R1395" s="215" t="str">
        <f ca="1">IF(ISERROR($V1395),"",OFFSET('Smelter Look-up'!$C$4,$V1395-4,0)&amp;"")</f>
        <v/>
      </c>
      <c r="S1395" s="222" t="str">
        <f t="shared" ca="1" si="201"/>
        <v/>
      </c>
      <c r="T1395" s="222" t="str">
        <f ca="1">IF(B1395="","",IF(ISERROR(MATCH($J1395,SorP!$B$1:$B$6230,0)),"",INDIRECT("'SorP'!$A$"&amp;MATCH($J1395,SorP!$B$1:$B$6230,0))))</f>
        <v/>
      </c>
      <c r="U1395" s="238"/>
      <c r="V1395" s="270" t="e">
        <f>IF(C1395="",NA(),MATCH($B1395&amp;$C1395,'Smelter Look-up'!$J:$J,0))</f>
        <v>#N/A</v>
      </c>
      <c r="W1395" s="271"/>
      <c r="X1395" s="271">
        <f t="shared" si="202"/>
        <v>0</v>
      </c>
      <c r="Y1395" s="271"/>
      <c r="Z1395" s="271"/>
      <c r="AB1395" s="273" t="str">
        <f t="shared" si="203"/>
        <v/>
      </c>
    </row>
    <row r="1396" spans="1:28" s="272" customFormat="1" ht="20.25">
      <c r="A1396" s="214"/>
      <c r="B1396" s="215" t="str">
        <f>IF(LEN(A1396)=0,"",INDEX('Smelter Look-up'!$A:$A,MATCH($A1396,'Smelter Look-up'!$E:$E,0)))</f>
        <v/>
      </c>
      <c r="C1396" s="219" t="str">
        <f>IF(LEN(A1396)=0,"",INDEX('Smelter Look-up'!$C:$C,MATCH($A1396,'Smelter Look-up'!$E:$E,0)))</f>
        <v/>
      </c>
      <c r="D1396" s="278"/>
      <c r="E1396" s="215" t="s">
        <v>15631</v>
      </c>
      <c r="F1396" s="215" t="s">
        <v>15631</v>
      </c>
      <c r="G1396" s="215" t="s">
        <v>15631</v>
      </c>
      <c r="H1396" s="216" t="str">
        <f ca="1">IF(ISERROR($V1396),"",OFFSET('Smelter Look-up'!$G$4,$V1396-4,0))</f>
        <v/>
      </c>
      <c r="I1396" s="217" t="s">
        <v>15631</v>
      </c>
      <c r="J1396" s="217" t="s">
        <v>15631</v>
      </c>
      <c r="K1396" s="268"/>
      <c r="L1396" s="268"/>
      <c r="M1396" s="268"/>
      <c r="N1396" s="268"/>
      <c r="O1396" s="268"/>
      <c r="P1396" s="218"/>
      <c r="Q1396" s="269"/>
      <c r="R1396" s="215" t="str">
        <f ca="1">IF(ISERROR($V1396),"",OFFSET('Smelter Look-up'!$C$4,$V1396-4,0)&amp;"")</f>
        <v/>
      </c>
      <c r="S1396" s="222" t="str">
        <f t="shared" ca="1" si="201"/>
        <v/>
      </c>
      <c r="T1396" s="222" t="str">
        <f ca="1">IF(B1396="","",IF(ISERROR(MATCH($J1396,SorP!$B$1:$B$6230,0)),"",INDIRECT("'SorP'!$A$"&amp;MATCH($J1396,SorP!$B$1:$B$6230,0))))</f>
        <v/>
      </c>
      <c r="U1396" s="238"/>
      <c r="V1396" s="270" t="e">
        <f>IF(C1396="",NA(),MATCH($B1396&amp;$C1396,'Smelter Look-up'!$J:$J,0))</f>
        <v>#N/A</v>
      </c>
      <c r="W1396" s="271"/>
      <c r="X1396" s="271">
        <f t="shared" si="202"/>
        <v>0</v>
      </c>
      <c r="Y1396" s="271"/>
      <c r="Z1396" s="271"/>
      <c r="AB1396" s="273" t="str">
        <f t="shared" si="203"/>
        <v/>
      </c>
    </row>
    <row r="1397" spans="1:28" s="272" customFormat="1" ht="20.25">
      <c r="A1397" s="214"/>
      <c r="B1397" s="215" t="str">
        <f>IF(LEN(A1397)=0,"",INDEX('Smelter Look-up'!$A:$A,MATCH($A1397,'Smelter Look-up'!$E:$E,0)))</f>
        <v/>
      </c>
      <c r="C1397" s="219" t="str">
        <f>IF(LEN(A1397)=0,"",INDEX('Smelter Look-up'!$C:$C,MATCH($A1397,'Smelter Look-up'!$E:$E,0)))</f>
        <v/>
      </c>
      <c r="D1397" s="278"/>
      <c r="E1397" s="215" t="s">
        <v>15631</v>
      </c>
      <c r="F1397" s="215" t="s">
        <v>15631</v>
      </c>
      <c r="G1397" s="215" t="s">
        <v>15631</v>
      </c>
      <c r="H1397" s="216" t="str">
        <f ca="1">IF(ISERROR($V1397),"",OFFSET('Smelter Look-up'!$G$4,$V1397-4,0))</f>
        <v/>
      </c>
      <c r="I1397" s="217" t="s">
        <v>15631</v>
      </c>
      <c r="J1397" s="217" t="s">
        <v>15631</v>
      </c>
      <c r="K1397" s="268"/>
      <c r="L1397" s="268"/>
      <c r="M1397" s="268"/>
      <c r="N1397" s="268"/>
      <c r="O1397" s="268"/>
      <c r="P1397" s="218"/>
      <c r="Q1397" s="269"/>
      <c r="R1397" s="215" t="str">
        <f ca="1">IF(ISERROR($V1397),"",OFFSET('Smelter Look-up'!$C$4,$V1397-4,0)&amp;"")</f>
        <v/>
      </c>
      <c r="S1397" s="222" t="str">
        <f t="shared" ca="1" si="201"/>
        <v/>
      </c>
      <c r="T1397" s="222" t="str">
        <f ca="1">IF(B1397="","",IF(ISERROR(MATCH($J1397,SorP!$B$1:$B$6230,0)),"",INDIRECT("'SorP'!$A$"&amp;MATCH($J1397,SorP!$B$1:$B$6230,0))))</f>
        <v/>
      </c>
      <c r="U1397" s="238"/>
      <c r="V1397" s="270" t="e">
        <f>IF(C1397="",NA(),MATCH($B1397&amp;$C1397,'Smelter Look-up'!$J:$J,0))</f>
        <v>#N/A</v>
      </c>
      <c r="W1397" s="271"/>
      <c r="X1397" s="271">
        <f t="shared" si="202"/>
        <v>0</v>
      </c>
      <c r="Y1397" s="271"/>
      <c r="Z1397" s="271"/>
      <c r="AB1397" s="273" t="str">
        <f t="shared" si="203"/>
        <v/>
      </c>
    </row>
    <row r="1398" spans="1:28" s="272" customFormat="1" ht="20.25">
      <c r="A1398" s="214"/>
      <c r="B1398" s="215" t="str">
        <f>IF(LEN(A1398)=0,"",INDEX('Smelter Look-up'!$A:$A,MATCH($A1398,'Smelter Look-up'!$E:$E,0)))</f>
        <v/>
      </c>
      <c r="C1398" s="219" t="str">
        <f>IF(LEN(A1398)=0,"",INDEX('Smelter Look-up'!$C:$C,MATCH($A1398,'Smelter Look-up'!$E:$E,0)))</f>
        <v/>
      </c>
      <c r="D1398" s="278"/>
      <c r="E1398" s="215" t="s">
        <v>15631</v>
      </c>
      <c r="F1398" s="215" t="s">
        <v>15631</v>
      </c>
      <c r="G1398" s="215" t="s">
        <v>15631</v>
      </c>
      <c r="H1398" s="216" t="str">
        <f ca="1">IF(ISERROR($V1398),"",OFFSET('Smelter Look-up'!$G$4,$V1398-4,0))</f>
        <v/>
      </c>
      <c r="I1398" s="217" t="s">
        <v>15631</v>
      </c>
      <c r="J1398" s="217" t="s">
        <v>15631</v>
      </c>
      <c r="K1398" s="268"/>
      <c r="L1398" s="268"/>
      <c r="M1398" s="268"/>
      <c r="N1398" s="268"/>
      <c r="O1398" s="268"/>
      <c r="P1398" s="218"/>
      <c r="Q1398" s="269"/>
      <c r="R1398" s="215" t="str">
        <f ca="1">IF(ISERROR($V1398),"",OFFSET('Smelter Look-up'!$C$4,$V1398-4,0)&amp;"")</f>
        <v/>
      </c>
      <c r="S1398" s="222" t="str">
        <f t="shared" ca="1" si="201"/>
        <v/>
      </c>
      <c r="T1398" s="222" t="str">
        <f ca="1">IF(B1398="","",IF(ISERROR(MATCH($J1398,SorP!$B$1:$B$6230,0)),"",INDIRECT("'SorP'!$A$"&amp;MATCH($J1398,SorP!$B$1:$B$6230,0))))</f>
        <v/>
      </c>
      <c r="U1398" s="238"/>
      <c r="V1398" s="270" t="e">
        <f>IF(C1398="",NA(),MATCH($B1398&amp;$C1398,'Smelter Look-up'!$J:$J,0))</f>
        <v>#N/A</v>
      </c>
      <c r="W1398" s="271"/>
      <c r="X1398" s="271">
        <f t="shared" si="202"/>
        <v>0</v>
      </c>
      <c r="Y1398" s="271"/>
      <c r="Z1398" s="271"/>
      <c r="AB1398" s="273" t="str">
        <f t="shared" si="203"/>
        <v/>
      </c>
    </row>
    <row r="1399" spans="1:28" s="272" customFormat="1" ht="20.25">
      <c r="A1399" s="214"/>
      <c r="B1399" s="215" t="str">
        <f>IF(LEN(A1399)=0,"",INDEX('Smelter Look-up'!$A:$A,MATCH($A1399,'Smelter Look-up'!$E:$E,0)))</f>
        <v/>
      </c>
      <c r="C1399" s="219" t="str">
        <f>IF(LEN(A1399)=0,"",INDEX('Smelter Look-up'!$C:$C,MATCH($A1399,'Smelter Look-up'!$E:$E,0)))</f>
        <v/>
      </c>
      <c r="D1399" s="278"/>
      <c r="E1399" s="215" t="s">
        <v>15631</v>
      </c>
      <c r="F1399" s="215" t="s">
        <v>15631</v>
      </c>
      <c r="G1399" s="215" t="s">
        <v>15631</v>
      </c>
      <c r="H1399" s="216" t="str">
        <f ca="1">IF(ISERROR($V1399),"",OFFSET('Smelter Look-up'!$G$4,$V1399-4,0))</f>
        <v/>
      </c>
      <c r="I1399" s="217" t="s">
        <v>15631</v>
      </c>
      <c r="J1399" s="217" t="s">
        <v>15631</v>
      </c>
      <c r="K1399" s="268"/>
      <c r="L1399" s="268"/>
      <c r="M1399" s="268"/>
      <c r="N1399" s="268"/>
      <c r="O1399" s="268"/>
      <c r="P1399" s="218"/>
      <c r="Q1399" s="269"/>
      <c r="R1399" s="215" t="str">
        <f ca="1">IF(ISERROR($V1399),"",OFFSET('Smelter Look-up'!$C$4,$V1399-4,0)&amp;"")</f>
        <v/>
      </c>
      <c r="S1399" s="222" t="str">
        <f t="shared" ca="1" si="201"/>
        <v/>
      </c>
      <c r="T1399" s="222" t="str">
        <f ca="1">IF(B1399="","",IF(ISERROR(MATCH($J1399,SorP!$B$1:$B$6230,0)),"",INDIRECT("'SorP'!$A$"&amp;MATCH($J1399,SorP!$B$1:$B$6230,0))))</f>
        <v/>
      </c>
      <c r="U1399" s="238"/>
      <c r="V1399" s="270" t="e">
        <f>IF(C1399="",NA(),MATCH($B1399&amp;$C1399,'Smelter Look-up'!$J:$J,0))</f>
        <v>#N/A</v>
      </c>
      <c r="W1399" s="271"/>
      <c r="X1399" s="271">
        <f t="shared" si="202"/>
        <v>0</v>
      </c>
      <c r="Y1399" s="271"/>
      <c r="Z1399" s="271"/>
      <c r="AB1399" s="273" t="str">
        <f t="shared" si="203"/>
        <v/>
      </c>
    </row>
    <row r="1400" spans="1:28" s="272" customFormat="1" ht="20.25">
      <c r="A1400" s="214"/>
      <c r="B1400" s="215" t="str">
        <f>IF(LEN(A1400)=0,"",INDEX('Smelter Look-up'!$A:$A,MATCH($A1400,'Smelter Look-up'!$E:$E,0)))</f>
        <v/>
      </c>
      <c r="C1400" s="219" t="str">
        <f>IF(LEN(A1400)=0,"",INDEX('Smelter Look-up'!$C:$C,MATCH($A1400,'Smelter Look-up'!$E:$E,0)))</f>
        <v/>
      </c>
      <c r="D1400" s="278"/>
      <c r="E1400" s="215" t="s">
        <v>15631</v>
      </c>
      <c r="F1400" s="215" t="s">
        <v>15631</v>
      </c>
      <c r="G1400" s="215" t="s">
        <v>15631</v>
      </c>
      <c r="H1400" s="216" t="str">
        <f ca="1">IF(ISERROR($V1400),"",OFFSET('Smelter Look-up'!$G$4,$V1400-4,0))</f>
        <v/>
      </c>
      <c r="I1400" s="217" t="s">
        <v>15631</v>
      </c>
      <c r="J1400" s="217" t="s">
        <v>15631</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si="202"/>
        <v>0</v>
      </c>
      <c r="Y1400" s="271"/>
      <c r="Z1400" s="271"/>
      <c r="AB1400" s="273" t="str">
        <f t="shared" si="203"/>
        <v/>
      </c>
    </row>
    <row r="1401" spans="1:28" s="272" customFormat="1" ht="20.25">
      <c r="A1401" s="214"/>
      <c r="B1401" s="215" t="str">
        <f>IF(LEN(A1401)=0,"",INDEX('Smelter Look-up'!$A:$A,MATCH($A1401,'Smelter Look-up'!$E:$E,0)))</f>
        <v/>
      </c>
      <c r="C1401" s="219" t="str">
        <f>IF(LEN(A1401)=0,"",INDEX('Smelter Look-up'!$C:$C,MATCH($A1401,'Smelter Look-up'!$E:$E,0)))</f>
        <v/>
      </c>
      <c r="D1401" s="278"/>
      <c r="E1401" s="215" t="s">
        <v>15631</v>
      </c>
      <c r="F1401" s="215" t="s">
        <v>15631</v>
      </c>
      <c r="G1401" s="215" t="s">
        <v>15631</v>
      </c>
      <c r="H1401" s="216" t="str">
        <f ca="1">IF(ISERROR($V1401),"",OFFSET('Smelter Look-up'!$G$4,$V1401-4,0))</f>
        <v/>
      </c>
      <c r="I1401" s="217" t="s">
        <v>15631</v>
      </c>
      <c r="J1401" s="217" t="s">
        <v>15631</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si="202"/>
        <v>0</v>
      </c>
      <c r="Y1401" s="271"/>
      <c r="Z1401" s="271"/>
      <c r="AB1401" s="273" t="str">
        <f t="shared" si="203"/>
        <v/>
      </c>
    </row>
    <row r="1402" spans="1:28" s="272" customFormat="1" ht="20.25">
      <c r="A1402" s="214"/>
      <c r="B1402" s="215" t="str">
        <f>IF(LEN(A1402)=0,"",INDEX('Smelter Look-up'!$A:$A,MATCH($A1402,'Smelter Look-up'!$E:$E,0)))</f>
        <v/>
      </c>
      <c r="C1402" s="219" t="str">
        <f>IF(LEN(A1402)=0,"",INDEX('Smelter Look-up'!$C:$C,MATCH($A1402,'Smelter Look-up'!$E:$E,0)))</f>
        <v/>
      </c>
      <c r="D1402" s="278"/>
      <c r="E1402" s="215" t="s">
        <v>15631</v>
      </c>
      <c r="F1402" s="215" t="s">
        <v>15631</v>
      </c>
      <c r="G1402" s="215" t="s">
        <v>15631</v>
      </c>
      <c r="H1402" s="216" t="str">
        <f ca="1">IF(ISERROR($V1402),"",OFFSET('Smelter Look-up'!$G$4,$V1402-4,0))</f>
        <v/>
      </c>
      <c r="I1402" s="217" t="s">
        <v>15631</v>
      </c>
      <c r="J1402" s="217" t="s">
        <v>15631</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si="202"/>
        <v>0</v>
      </c>
      <c r="Y1402" s="271"/>
      <c r="Z1402" s="271"/>
      <c r="AB1402" s="273" t="str">
        <f t="shared" si="203"/>
        <v/>
      </c>
    </row>
    <row r="1403" spans="1:28" s="272" customFormat="1" ht="20.25">
      <c r="A1403" s="214"/>
      <c r="B1403" s="215" t="str">
        <f>IF(LEN(A1403)=0,"",INDEX('Smelter Look-up'!$A:$A,MATCH($A1403,'Smelter Look-up'!$E:$E,0)))</f>
        <v/>
      </c>
      <c r="C1403" s="219" t="str">
        <f>IF(LEN(A1403)=0,"",INDEX('Smelter Look-up'!$C:$C,MATCH($A1403,'Smelter Look-up'!$E:$E,0)))</f>
        <v/>
      </c>
      <c r="D1403" s="278"/>
      <c r="E1403" s="215" t="s">
        <v>15631</v>
      </c>
      <c r="F1403" s="215" t="s">
        <v>15631</v>
      </c>
      <c r="G1403" s="215" t="s">
        <v>15631</v>
      </c>
      <c r="H1403" s="216" t="str">
        <f ca="1">IF(ISERROR($V1403),"",OFFSET('Smelter Look-up'!$G$4,$V1403-4,0))</f>
        <v/>
      </c>
      <c r="I1403" s="217" t="s">
        <v>15631</v>
      </c>
      <c r="J1403" s="217" t="s">
        <v>15631</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
        <v>15631</v>
      </c>
      <c r="F1404" s="215" t="s">
        <v>15631</v>
      </c>
      <c r="G1404" s="215" t="s">
        <v>15631</v>
      </c>
      <c r="H1404" s="216" t="str">
        <f ca="1">IF(ISERROR($V1404),"",OFFSET('Smelter Look-up'!$G$4,$V1404-4,0))</f>
        <v/>
      </c>
      <c r="I1404" s="217" t="s">
        <v>15631</v>
      </c>
      <c r="J1404" s="217" t="s">
        <v>15631</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
        <v>15631</v>
      </c>
      <c r="F1405" s="215" t="s">
        <v>15631</v>
      </c>
      <c r="G1405" s="215" t="s">
        <v>15631</v>
      </c>
      <c r="H1405" s="216" t="str">
        <f ca="1">IF(ISERROR($V1405),"",OFFSET('Smelter Look-up'!$G$4,$V1405-4,0))</f>
        <v/>
      </c>
      <c r="I1405" s="217" t="s">
        <v>15631</v>
      </c>
      <c r="J1405" s="217" t="s">
        <v>15631</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
        <v>15631</v>
      </c>
      <c r="F1406" s="215" t="s">
        <v>15631</v>
      </c>
      <c r="G1406" s="215" t="s">
        <v>15631</v>
      </c>
      <c r="H1406" s="216" t="str">
        <f ca="1">IF(ISERROR($V1406),"",OFFSET('Smelter Look-up'!$G$4,$V1406-4,0))</f>
        <v/>
      </c>
      <c r="I1406" s="217" t="s">
        <v>15631</v>
      </c>
      <c r="J1406" s="217" t="s">
        <v>15631</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
        <v>15631</v>
      </c>
      <c r="F1407" s="215" t="s">
        <v>15631</v>
      </c>
      <c r="G1407" s="215" t="s">
        <v>15631</v>
      </c>
      <c r="H1407" s="216" t="str">
        <f ca="1">IF(ISERROR($V1407),"",OFFSET('Smelter Look-up'!$G$4,$V1407-4,0))</f>
        <v/>
      </c>
      <c r="I1407" s="217" t="s">
        <v>15631</v>
      </c>
      <c r="J1407" s="217" t="s">
        <v>15631</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
        <v>15631</v>
      </c>
      <c r="F1408" s="215" t="s">
        <v>15631</v>
      </c>
      <c r="G1408" s="215" t="s">
        <v>15631</v>
      </c>
      <c r="H1408" s="216" t="str">
        <f ca="1">IF(ISERROR($V1408),"",OFFSET('Smelter Look-up'!$G$4,$V1408-4,0))</f>
        <v/>
      </c>
      <c r="I1408" s="217" t="s">
        <v>15631</v>
      </c>
      <c r="J1408" s="217" t="s">
        <v>15631</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
        <v>15631</v>
      </c>
      <c r="F1409" s="215" t="s">
        <v>15631</v>
      </c>
      <c r="G1409" s="215" t="s">
        <v>15631</v>
      </c>
      <c r="H1409" s="216" t="str">
        <f ca="1">IF(ISERROR($V1409),"",OFFSET('Smelter Look-up'!$G$4,$V1409-4,0))</f>
        <v/>
      </c>
      <c r="I1409" s="217" t="s">
        <v>15631</v>
      </c>
      <c r="J1409" s="217" t="s">
        <v>15631</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
        <v>15631</v>
      </c>
      <c r="F1410" s="215" t="s">
        <v>15631</v>
      </c>
      <c r="G1410" s="215" t="s">
        <v>15631</v>
      </c>
      <c r="H1410" s="216" t="str">
        <f ca="1">IF(ISERROR($V1410),"",OFFSET('Smelter Look-up'!$G$4,$V1410-4,0))</f>
        <v/>
      </c>
      <c r="I1410" s="217" t="s">
        <v>15631</v>
      </c>
      <c r="J1410" s="217" t="s">
        <v>15631</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
        <v>15631</v>
      </c>
      <c r="F1411" s="215" t="s">
        <v>15631</v>
      </c>
      <c r="G1411" s="215" t="s">
        <v>15631</v>
      </c>
      <c r="H1411" s="216" t="str">
        <f ca="1">IF(ISERROR($V1411),"",OFFSET('Smelter Look-up'!$G$4,$V1411-4,0))</f>
        <v/>
      </c>
      <c r="I1411" s="217" t="s">
        <v>15631</v>
      </c>
      <c r="J1411" s="217" t="s">
        <v>15631</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
        <v>15631</v>
      </c>
      <c r="F1412" s="215" t="s">
        <v>15631</v>
      </c>
      <c r="G1412" s="215" t="s">
        <v>15631</v>
      </c>
      <c r="H1412" s="216" t="str">
        <f ca="1">IF(ISERROR($V1412),"",OFFSET('Smelter Look-up'!$G$4,$V1412-4,0))</f>
        <v/>
      </c>
      <c r="I1412" s="217" t="s">
        <v>15631</v>
      </c>
      <c r="J1412" s="217" t="s">
        <v>15631</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
        <v>15631</v>
      </c>
      <c r="F1413" s="215" t="s">
        <v>15631</v>
      </c>
      <c r="G1413" s="215" t="s">
        <v>15631</v>
      </c>
      <c r="H1413" s="216" t="str">
        <f ca="1">IF(ISERROR($V1413),"",OFFSET('Smelter Look-up'!$G$4,$V1413-4,0))</f>
        <v/>
      </c>
      <c r="I1413" s="217" t="s">
        <v>15631</v>
      </c>
      <c r="J1413" s="217" t="s">
        <v>15631</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
        <v>15631</v>
      </c>
      <c r="F1414" s="215" t="s">
        <v>15631</v>
      </c>
      <c r="G1414" s="215" t="s">
        <v>15631</v>
      </c>
      <c r="H1414" s="216" t="str">
        <f ca="1">IF(ISERROR($V1414),"",OFFSET('Smelter Look-up'!$G$4,$V1414-4,0))</f>
        <v/>
      </c>
      <c r="I1414" s="217" t="s">
        <v>15631</v>
      </c>
      <c r="J1414" s="217" t="s">
        <v>15631</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
        <v>15631</v>
      </c>
      <c r="F1415" s="215" t="s">
        <v>15631</v>
      </c>
      <c r="G1415" s="215" t="s">
        <v>15631</v>
      </c>
      <c r="H1415" s="216" t="str">
        <f ca="1">IF(ISERROR($V1415),"",OFFSET('Smelter Look-up'!$G$4,$V1415-4,0))</f>
        <v/>
      </c>
      <c r="I1415" s="217" t="s">
        <v>15631</v>
      </c>
      <c r="J1415" s="217" t="s">
        <v>15631</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
        <v>15631</v>
      </c>
      <c r="F1416" s="215" t="s">
        <v>15631</v>
      </c>
      <c r="G1416" s="215" t="s">
        <v>15631</v>
      </c>
      <c r="H1416" s="216" t="str">
        <f ca="1">IF(ISERROR($V1416),"",OFFSET('Smelter Look-up'!$G$4,$V1416-4,0))</f>
        <v/>
      </c>
      <c r="I1416" s="217" t="s">
        <v>15631</v>
      </c>
      <c r="J1416" s="217" t="s">
        <v>15631</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
        <v>15631</v>
      </c>
      <c r="F1417" s="215" t="s">
        <v>15631</v>
      </c>
      <c r="G1417" s="215" t="s">
        <v>15631</v>
      </c>
      <c r="H1417" s="216" t="str">
        <f ca="1">IF(ISERROR($V1417),"",OFFSET('Smelter Look-up'!$G$4,$V1417-4,0))</f>
        <v/>
      </c>
      <c r="I1417" s="217" t="s">
        <v>15631</v>
      </c>
      <c r="J1417" s="217" t="s">
        <v>15631</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
        <v>15631</v>
      </c>
      <c r="F1418" s="215" t="s">
        <v>15631</v>
      </c>
      <c r="G1418" s="215" t="s">
        <v>15631</v>
      </c>
      <c r="H1418" s="216" t="str">
        <f ca="1">IF(ISERROR($V1418),"",OFFSET('Smelter Look-up'!$G$4,$V1418-4,0))</f>
        <v/>
      </c>
      <c r="I1418" s="217" t="s">
        <v>15631</v>
      </c>
      <c r="J1418" s="217" t="s">
        <v>15631</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
        <v>15631</v>
      </c>
      <c r="F1419" s="215" t="s">
        <v>15631</v>
      </c>
      <c r="G1419" s="215" t="s">
        <v>15631</v>
      </c>
      <c r="H1419" s="216" t="str">
        <f ca="1">IF(ISERROR($V1419),"",OFFSET('Smelter Look-up'!$G$4,$V1419-4,0))</f>
        <v/>
      </c>
      <c r="I1419" s="217" t="s">
        <v>15631</v>
      </c>
      <c r="J1419" s="217" t="s">
        <v>15631</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
        <v>15631</v>
      </c>
      <c r="F1420" s="215" t="s">
        <v>15631</v>
      </c>
      <c r="G1420" s="215" t="s">
        <v>15631</v>
      </c>
      <c r="H1420" s="216" t="str">
        <f ca="1">IF(ISERROR($V1420),"",OFFSET('Smelter Look-up'!$G$4,$V1420-4,0))</f>
        <v/>
      </c>
      <c r="I1420" s="217" t="s">
        <v>15631</v>
      </c>
      <c r="J1420" s="217" t="s">
        <v>15631</v>
      </c>
      <c r="K1420" s="268"/>
      <c r="L1420" s="268"/>
      <c r="M1420" s="268"/>
      <c r="N1420" s="268"/>
      <c r="O1420" s="268"/>
      <c r="P1420" s="218"/>
      <c r="Q1420" s="269"/>
      <c r="R1420" s="215" t="str">
        <f ca="1">IF(ISERROR($V1420),"",OFFSET('Smelter Look-up'!$C$4,$V1420-4,0)&amp;"")</f>
        <v/>
      </c>
      <c r="S1420" s="222" t="str">
        <f t="shared" ref="S1420:S1450" ca="1" si="204">IF(B1420="","",IF(ISERROR(MATCH($E1420,CL,0)),"Unknown",INDIRECT("'C'!$A$"&amp;MATCH($E1420,CL,0)+1)))</f>
        <v/>
      </c>
      <c r="T1420" s="222" t="str">
        <f ca="1">IF(B1420="","",IF(ISERROR(MATCH($J1420,SorP!$B$1:$B$6230,0)),"",INDIRECT("'SorP'!$A$"&amp;MATCH($J1420,SorP!$B$1:$B$6230,0))))</f>
        <v/>
      </c>
      <c r="U1420" s="238"/>
      <c r="V1420" s="270" t="e">
        <f>IF(C1420="",NA(),MATCH($B1420&amp;$C1420,'Smelter Look-up'!$J:$J,0))</f>
        <v>#N/A</v>
      </c>
      <c r="W1420" s="271"/>
      <c r="X1420" s="271">
        <f t="shared" ref="X1420:X1450" si="205">IF(AND(C1420="Smelter not listed",OR(LEN(D1420)=0,LEN(E1420)=0)),1,0)</f>
        <v>0</v>
      </c>
      <c r="Y1420" s="271"/>
      <c r="Z1420" s="271"/>
      <c r="AB1420" s="273" t="str">
        <f t="shared" ref="AB1420:AB1450" si="206">B1420&amp;C1420</f>
        <v/>
      </c>
    </row>
    <row r="1421" spans="1:28" s="272" customFormat="1" ht="20.25">
      <c r="A1421" s="214"/>
      <c r="B1421" s="215" t="str">
        <f>IF(LEN(A1421)=0,"",INDEX('Smelter Look-up'!$A:$A,MATCH($A1421,'Smelter Look-up'!$E:$E,0)))</f>
        <v/>
      </c>
      <c r="C1421" s="219" t="str">
        <f>IF(LEN(A1421)=0,"",INDEX('Smelter Look-up'!$C:$C,MATCH($A1421,'Smelter Look-up'!$E:$E,0)))</f>
        <v/>
      </c>
      <c r="D1421" s="278"/>
      <c r="E1421" s="215" t="s">
        <v>15631</v>
      </c>
      <c r="F1421" s="215" t="s">
        <v>15631</v>
      </c>
      <c r="G1421" s="215" t="s">
        <v>15631</v>
      </c>
      <c r="H1421" s="216" t="str">
        <f ca="1">IF(ISERROR($V1421),"",OFFSET('Smelter Look-up'!$G$4,$V1421-4,0))</f>
        <v/>
      </c>
      <c r="I1421" s="217" t="s">
        <v>15631</v>
      </c>
      <c r="J1421" s="217" t="s">
        <v>15631</v>
      </c>
      <c r="K1421" s="268"/>
      <c r="L1421" s="268"/>
      <c r="M1421" s="268"/>
      <c r="N1421" s="268"/>
      <c r="O1421" s="268"/>
      <c r="P1421" s="218"/>
      <c r="Q1421" s="269"/>
      <c r="R1421" s="215" t="str">
        <f ca="1">IF(ISERROR($V1421),"",OFFSET('Smelter Look-up'!$C$4,$V1421-4,0)&amp;"")</f>
        <v/>
      </c>
      <c r="S1421" s="222" t="str">
        <f t="shared" ca="1" si="204"/>
        <v/>
      </c>
      <c r="T1421" s="222" t="str">
        <f ca="1">IF(B1421="","",IF(ISERROR(MATCH($J1421,SorP!$B$1:$B$6230,0)),"",INDIRECT("'SorP'!$A$"&amp;MATCH($J1421,SorP!$B$1:$B$6230,0))))</f>
        <v/>
      </c>
      <c r="U1421" s="238"/>
      <c r="V1421" s="270" t="e">
        <f>IF(C1421="",NA(),MATCH($B1421&amp;$C1421,'Smelter Look-up'!$J:$J,0))</f>
        <v>#N/A</v>
      </c>
      <c r="W1421" s="271"/>
      <c r="X1421" s="271">
        <f t="shared" si="205"/>
        <v>0</v>
      </c>
      <c r="Y1421" s="271"/>
      <c r="Z1421" s="271"/>
      <c r="AB1421" s="273" t="str">
        <f t="shared" si="206"/>
        <v/>
      </c>
    </row>
    <row r="1422" spans="1:28" s="272" customFormat="1" ht="20.25">
      <c r="A1422" s="214"/>
      <c r="B1422" s="215" t="str">
        <f>IF(LEN(A1422)=0,"",INDEX('Smelter Look-up'!$A:$A,MATCH($A1422,'Smelter Look-up'!$E:$E,0)))</f>
        <v/>
      </c>
      <c r="C1422" s="219" t="str">
        <f>IF(LEN(A1422)=0,"",INDEX('Smelter Look-up'!$C:$C,MATCH($A1422,'Smelter Look-up'!$E:$E,0)))</f>
        <v/>
      </c>
      <c r="D1422" s="278"/>
      <c r="E1422" s="215" t="s">
        <v>15631</v>
      </c>
      <c r="F1422" s="215" t="s">
        <v>15631</v>
      </c>
      <c r="G1422" s="215" t="s">
        <v>15631</v>
      </c>
      <c r="H1422" s="216" t="str">
        <f ca="1">IF(ISERROR($V1422),"",OFFSET('Smelter Look-up'!$G$4,$V1422-4,0))</f>
        <v/>
      </c>
      <c r="I1422" s="217" t="s">
        <v>15631</v>
      </c>
      <c r="J1422" s="217" t="s">
        <v>15631</v>
      </c>
      <c r="K1422" s="268"/>
      <c r="L1422" s="268"/>
      <c r="M1422" s="268"/>
      <c r="N1422" s="268"/>
      <c r="O1422" s="268"/>
      <c r="P1422" s="218"/>
      <c r="Q1422" s="269"/>
      <c r="R1422" s="215" t="str">
        <f ca="1">IF(ISERROR($V1422),"",OFFSET('Smelter Look-up'!$C$4,$V1422-4,0)&amp;"")</f>
        <v/>
      </c>
      <c r="S1422" s="222" t="str">
        <f t="shared" ca="1" si="204"/>
        <v/>
      </c>
      <c r="T1422" s="222" t="str">
        <f ca="1">IF(B1422="","",IF(ISERROR(MATCH($J1422,SorP!$B$1:$B$6230,0)),"",INDIRECT("'SorP'!$A$"&amp;MATCH($J1422,SorP!$B$1:$B$6230,0))))</f>
        <v/>
      </c>
      <c r="U1422" s="238"/>
      <c r="V1422" s="270" t="e">
        <f>IF(C1422="",NA(),MATCH($B1422&amp;$C1422,'Smelter Look-up'!$J:$J,0))</f>
        <v>#N/A</v>
      </c>
      <c r="W1422" s="271"/>
      <c r="X1422" s="271">
        <f t="shared" si="205"/>
        <v>0</v>
      </c>
      <c r="Y1422" s="271"/>
      <c r="Z1422" s="271"/>
      <c r="AB1422" s="273" t="str">
        <f t="shared" si="206"/>
        <v/>
      </c>
    </row>
    <row r="1423" spans="1:28" s="272" customFormat="1" ht="20.25">
      <c r="A1423" s="214"/>
      <c r="B1423" s="215" t="str">
        <f>IF(LEN(A1423)=0,"",INDEX('Smelter Look-up'!$A:$A,MATCH($A1423,'Smelter Look-up'!$E:$E,0)))</f>
        <v/>
      </c>
      <c r="C1423" s="219" t="str">
        <f>IF(LEN(A1423)=0,"",INDEX('Smelter Look-up'!$C:$C,MATCH($A1423,'Smelter Look-up'!$E:$E,0)))</f>
        <v/>
      </c>
      <c r="D1423" s="278"/>
      <c r="E1423" s="215" t="s">
        <v>15631</v>
      </c>
      <c r="F1423" s="215" t="s">
        <v>15631</v>
      </c>
      <c r="G1423" s="215" t="s">
        <v>15631</v>
      </c>
      <c r="H1423" s="216" t="str">
        <f ca="1">IF(ISERROR($V1423),"",OFFSET('Smelter Look-up'!$G$4,$V1423-4,0))</f>
        <v/>
      </c>
      <c r="I1423" s="217" t="s">
        <v>15631</v>
      </c>
      <c r="J1423" s="217" t="s">
        <v>15631</v>
      </c>
      <c r="K1423" s="268"/>
      <c r="L1423" s="268"/>
      <c r="M1423" s="268"/>
      <c r="N1423" s="268"/>
      <c r="O1423" s="268"/>
      <c r="P1423" s="218"/>
      <c r="Q1423" s="269"/>
      <c r="R1423" s="215" t="str">
        <f ca="1">IF(ISERROR($V1423),"",OFFSET('Smelter Look-up'!$C$4,$V1423-4,0)&amp;"")</f>
        <v/>
      </c>
      <c r="S1423" s="222" t="str">
        <f t="shared" ca="1" si="204"/>
        <v/>
      </c>
      <c r="T1423" s="222" t="str">
        <f ca="1">IF(B1423="","",IF(ISERROR(MATCH($J1423,SorP!$B$1:$B$6230,0)),"",INDIRECT("'SorP'!$A$"&amp;MATCH($J1423,SorP!$B$1:$B$6230,0))))</f>
        <v/>
      </c>
      <c r="U1423" s="238"/>
      <c r="V1423" s="270" t="e">
        <f>IF(C1423="",NA(),MATCH($B1423&amp;$C1423,'Smelter Look-up'!$J:$J,0))</f>
        <v>#N/A</v>
      </c>
      <c r="W1423" s="271"/>
      <c r="X1423" s="271">
        <f t="shared" si="205"/>
        <v>0</v>
      </c>
      <c r="Y1423" s="271"/>
      <c r="Z1423" s="271"/>
      <c r="AB1423" s="273" t="str">
        <f t="shared" si="206"/>
        <v/>
      </c>
    </row>
    <row r="1424" spans="1:28" s="272" customFormat="1" ht="20.25">
      <c r="A1424" s="214"/>
      <c r="B1424" s="215" t="str">
        <f>IF(LEN(A1424)=0,"",INDEX('Smelter Look-up'!$A:$A,MATCH($A1424,'Smelter Look-up'!$E:$E,0)))</f>
        <v/>
      </c>
      <c r="C1424" s="219" t="str">
        <f>IF(LEN(A1424)=0,"",INDEX('Smelter Look-up'!$C:$C,MATCH($A1424,'Smelter Look-up'!$E:$E,0)))</f>
        <v/>
      </c>
      <c r="D1424" s="278"/>
      <c r="E1424" s="215" t="s">
        <v>15631</v>
      </c>
      <c r="F1424" s="215" t="s">
        <v>15631</v>
      </c>
      <c r="G1424" s="215" t="s">
        <v>15631</v>
      </c>
      <c r="H1424" s="216" t="str">
        <f ca="1">IF(ISERROR($V1424),"",OFFSET('Smelter Look-up'!$G$4,$V1424-4,0))</f>
        <v/>
      </c>
      <c r="I1424" s="217" t="s">
        <v>15631</v>
      </c>
      <c r="J1424" s="217" t="s">
        <v>15631</v>
      </c>
      <c r="K1424" s="268"/>
      <c r="L1424" s="268"/>
      <c r="M1424" s="268"/>
      <c r="N1424" s="268"/>
      <c r="O1424" s="268"/>
      <c r="P1424" s="218"/>
      <c r="Q1424" s="269"/>
      <c r="R1424" s="215" t="str">
        <f ca="1">IF(ISERROR($V1424),"",OFFSET('Smelter Look-up'!$C$4,$V1424-4,0)&amp;"")</f>
        <v/>
      </c>
      <c r="S1424" s="222" t="str">
        <f t="shared" ca="1" si="204"/>
        <v/>
      </c>
      <c r="T1424" s="222" t="str">
        <f ca="1">IF(B1424="","",IF(ISERROR(MATCH($J1424,SorP!$B$1:$B$6230,0)),"",INDIRECT("'SorP'!$A$"&amp;MATCH($J1424,SorP!$B$1:$B$6230,0))))</f>
        <v/>
      </c>
      <c r="U1424" s="238"/>
      <c r="V1424" s="270" t="e">
        <f>IF(C1424="",NA(),MATCH($B1424&amp;$C1424,'Smelter Look-up'!$J:$J,0))</f>
        <v>#N/A</v>
      </c>
      <c r="W1424" s="271"/>
      <c r="X1424" s="271">
        <f t="shared" si="205"/>
        <v>0</v>
      </c>
      <c r="Y1424" s="271"/>
      <c r="Z1424" s="271"/>
      <c r="AB1424" s="273" t="str">
        <f t="shared" si="206"/>
        <v/>
      </c>
    </row>
    <row r="1425" spans="1:28" s="272" customFormat="1" ht="20.25">
      <c r="A1425" s="214"/>
      <c r="B1425" s="215" t="str">
        <f>IF(LEN(A1425)=0,"",INDEX('Smelter Look-up'!$A:$A,MATCH($A1425,'Smelter Look-up'!$E:$E,0)))</f>
        <v/>
      </c>
      <c r="C1425" s="219" t="str">
        <f>IF(LEN(A1425)=0,"",INDEX('Smelter Look-up'!$C:$C,MATCH($A1425,'Smelter Look-up'!$E:$E,0)))</f>
        <v/>
      </c>
      <c r="D1425" s="278"/>
      <c r="E1425" s="215" t="s">
        <v>15631</v>
      </c>
      <c r="F1425" s="215" t="s">
        <v>15631</v>
      </c>
      <c r="G1425" s="215" t="s">
        <v>15631</v>
      </c>
      <c r="H1425" s="216" t="str">
        <f ca="1">IF(ISERROR($V1425),"",OFFSET('Smelter Look-up'!$G$4,$V1425-4,0))</f>
        <v/>
      </c>
      <c r="I1425" s="217" t="s">
        <v>15631</v>
      </c>
      <c r="J1425" s="217" t="s">
        <v>15631</v>
      </c>
      <c r="K1425" s="268"/>
      <c r="L1425" s="268"/>
      <c r="M1425" s="268"/>
      <c r="N1425" s="268"/>
      <c r="O1425" s="268"/>
      <c r="P1425" s="218"/>
      <c r="Q1425" s="269"/>
      <c r="R1425" s="215" t="str">
        <f ca="1">IF(ISERROR($V1425),"",OFFSET('Smelter Look-up'!$C$4,$V1425-4,0)&amp;"")</f>
        <v/>
      </c>
      <c r="S1425" s="222" t="str">
        <f t="shared" ca="1" si="204"/>
        <v/>
      </c>
      <c r="T1425" s="222" t="str">
        <f ca="1">IF(B1425="","",IF(ISERROR(MATCH($J1425,SorP!$B$1:$B$6230,0)),"",INDIRECT("'SorP'!$A$"&amp;MATCH($J1425,SorP!$B$1:$B$6230,0))))</f>
        <v/>
      </c>
      <c r="U1425" s="238"/>
      <c r="V1425" s="270" t="e">
        <f>IF(C1425="",NA(),MATCH($B1425&amp;$C1425,'Smelter Look-up'!$J:$J,0))</f>
        <v>#N/A</v>
      </c>
      <c r="W1425" s="271"/>
      <c r="X1425" s="271">
        <f t="shared" si="205"/>
        <v>0</v>
      </c>
      <c r="Y1425" s="271"/>
      <c r="Z1425" s="271"/>
      <c r="AB1425" s="273" t="str">
        <f t="shared" si="206"/>
        <v/>
      </c>
    </row>
    <row r="1426" spans="1:28" s="272" customFormat="1" ht="20.25">
      <c r="A1426" s="214"/>
      <c r="B1426" s="215" t="str">
        <f>IF(LEN(A1426)=0,"",INDEX('Smelter Look-up'!$A:$A,MATCH($A1426,'Smelter Look-up'!$E:$E,0)))</f>
        <v/>
      </c>
      <c r="C1426" s="219" t="str">
        <f>IF(LEN(A1426)=0,"",INDEX('Smelter Look-up'!$C:$C,MATCH($A1426,'Smelter Look-up'!$E:$E,0)))</f>
        <v/>
      </c>
      <c r="D1426" s="278"/>
      <c r="E1426" s="215" t="s">
        <v>15631</v>
      </c>
      <c r="F1426" s="215" t="s">
        <v>15631</v>
      </c>
      <c r="G1426" s="215" t="s">
        <v>15631</v>
      </c>
      <c r="H1426" s="216" t="str">
        <f ca="1">IF(ISERROR($V1426),"",OFFSET('Smelter Look-up'!$G$4,$V1426-4,0))</f>
        <v/>
      </c>
      <c r="I1426" s="217" t="s">
        <v>15631</v>
      </c>
      <c r="J1426" s="217" t="s">
        <v>15631</v>
      </c>
      <c r="K1426" s="268"/>
      <c r="L1426" s="268"/>
      <c r="M1426" s="268"/>
      <c r="N1426" s="268"/>
      <c r="O1426" s="268"/>
      <c r="P1426" s="218"/>
      <c r="Q1426" s="269"/>
      <c r="R1426" s="215" t="str">
        <f ca="1">IF(ISERROR($V1426),"",OFFSET('Smelter Look-up'!$C$4,$V1426-4,0)&amp;"")</f>
        <v/>
      </c>
      <c r="S1426" s="222" t="str">
        <f t="shared" ca="1" si="204"/>
        <v/>
      </c>
      <c r="T1426" s="222" t="str">
        <f ca="1">IF(B1426="","",IF(ISERROR(MATCH($J1426,SorP!$B$1:$B$6230,0)),"",INDIRECT("'SorP'!$A$"&amp;MATCH($J1426,SorP!$B$1:$B$6230,0))))</f>
        <v/>
      </c>
      <c r="U1426" s="238"/>
      <c r="V1426" s="270" t="e">
        <f>IF(C1426="",NA(),MATCH($B1426&amp;$C1426,'Smelter Look-up'!$J:$J,0))</f>
        <v>#N/A</v>
      </c>
      <c r="W1426" s="271"/>
      <c r="X1426" s="271">
        <f t="shared" si="205"/>
        <v>0</v>
      </c>
      <c r="Y1426" s="271"/>
      <c r="Z1426" s="271"/>
      <c r="AB1426" s="273" t="str">
        <f t="shared" si="206"/>
        <v/>
      </c>
    </row>
    <row r="1427" spans="1:28" s="272" customFormat="1" ht="20.25">
      <c r="A1427" s="214"/>
      <c r="B1427" s="215" t="str">
        <f>IF(LEN(A1427)=0,"",INDEX('Smelter Look-up'!$A:$A,MATCH($A1427,'Smelter Look-up'!$E:$E,0)))</f>
        <v/>
      </c>
      <c r="C1427" s="219" t="str">
        <f>IF(LEN(A1427)=0,"",INDEX('Smelter Look-up'!$C:$C,MATCH($A1427,'Smelter Look-up'!$E:$E,0)))</f>
        <v/>
      </c>
      <c r="D1427" s="278"/>
      <c r="E1427" s="215" t="s">
        <v>15631</v>
      </c>
      <c r="F1427" s="215" t="s">
        <v>15631</v>
      </c>
      <c r="G1427" s="215" t="s">
        <v>15631</v>
      </c>
      <c r="H1427" s="216" t="str">
        <f ca="1">IF(ISERROR($V1427),"",OFFSET('Smelter Look-up'!$G$4,$V1427-4,0))</f>
        <v/>
      </c>
      <c r="I1427" s="217" t="s">
        <v>15631</v>
      </c>
      <c r="J1427" s="217" t="s">
        <v>15631</v>
      </c>
      <c r="K1427" s="268"/>
      <c r="L1427" s="268"/>
      <c r="M1427" s="268"/>
      <c r="N1427" s="268"/>
      <c r="O1427" s="268"/>
      <c r="P1427" s="218"/>
      <c r="Q1427" s="269"/>
      <c r="R1427" s="215" t="str">
        <f ca="1">IF(ISERROR($V1427),"",OFFSET('Smelter Look-up'!$C$4,$V1427-4,0)&amp;"")</f>
        <v/>
      </c>
      <c r="S1427" s="222" t="str">
        <f t="shared" ca="1" si="204"/>
        <v/>
      </c>
      <c r="T1427" s="222" t="str">
        <f ca="1">IF(B1427="","",IF(ISERROR(MATCH($J1427,SorP!$B$1:$B$6230,0)),"",INDIRECT("'SorP'!$A$"&amp;MATCH($J1427,SorP!$B$1:$B$6230,0))))</f>
        <v/>
      </c>
      <c r="U1427" s="238"/>
      <c r="V1427" s="270" t="e">
        <f>IF(C1427="",NA(),MATCH($B1427&amp;$C1427,'Smelter Look-up'!$J:$J,0))</f>
        <v>#N/A</v>
      </c>
      <c r="W1427" s="271"/>
      <c r="X1427" s="271">
        <f t="shared" si="205"/>
        <v>0</v>
      </c>
      <c r="Y1427" s="271"/>
      <c r="Z1427" s="271"/>
      <c r="AB1427" s="273" t="str">
        <f t="shared" si="206"/>
        <v/>
      </c>
    </row>
    <row r="1428" spans="1:28" s="272" customFormat="1" ht="20.25">
      <c r="A1428" s="214"/>
      <c r="B1428" s="215" t="str">
        <f>IF(LEN(A1428)=0,"",INDEX('Smelter Look-up'!$A:$A,MATCH($A1428,'Smelter Look-up'!$E:$E,0)))</f>
        <v/>
      </c>
      <c r="C1428" s="219" t="str">
        <f>IF(LEN(A1428)=0,"",INDEX('Smelter Look-up'!$C:$C,MATCH($A1428,'Smelter Look-up'!$E:$E,0)))</f>
        <v/>
      </c>
      <c r="D1428" s="278"/>
      <c r="E1428" s="215" t="s">
        <v>15631</v>
      </c>
      <c r="F1428" s="215" t="s">
        <v>15631</v>
      </c>
      <c r="G1428" s="215" t="s">
        <v>15631</v>
      </c>
      <c r="H1428" s="216" t="str">
        <f ca="1">IF(ISERROR($V1428),"",OFFSET('Smelter Look-up'!$G$4,$V1428-4,0))</f>
        <v/>
      </c>
      <c r="I1428" s="217" t="s">
        <v>15631</v>
      </c>
      <c r="J1428" s="217" t="s">
        <v>15631</v>
      </c>
      <c r="K1428" s="268"/>
      <c r="L1428" s="268"/>
      <c r="M1428" s="268"/>
      <c r="N1428" s="268"/>
      <c r="O1428" s="268"/>
      <c r="P1428" s="218"/>
      <c r="Q1428" s="269"/>
      <c r="R1428" s="215" t="str">
        <f ca="1">IF(ISERROR($V1428),"",OFFSET('Smelter Look-up'!$C$4,$V1428-4,0)&amp;"")</f>
        <v/>
      </c>
      <c r="S1428" s="222" t="str">
        <f t="shared" ca="1" si="204"/>
        <v/>
      </c>
      <c r="T1428" s="222" t="str">
        <f ca="1">IF(B1428="","",IF(ISERROR(MATCH($J1428,SorP!$B$1:$B$6230,0)),"",INDIRECT("'SorP'!$A$"&amp;MATCH($J1428,SorP!$B$1:$B$6230,0))))</f>
        <v/>
      </c>
      <c r="U1428" s="238"/>
      <c r="V1428" s="270" t="e">
        <f>IF(C1428="",NA(),MATCH($B1428&amp;$C1428,'Smelter Look-up'!$J:$J,0))</f>
        <v>#N/A</v>
      </c>
      <c r="W1428" s="271"/>
      <c r="X1428" s="271">
        <f t="shared" si="205"/>
        <v>0</v>
      </c>
      <c r="Y1428" s="271"/>
      <c r="Z1428" s="271"/>
      <c r="AB1428" s="273" t="str">
        <f t="shared" si="206"/>
        <v/>
      </c>
    </row>
    <row r="1429" spans="1:28" s="272" customFormat="1" ht="20.25">
      <c r="A1429" s="214"/>
      <c r="B1429" s="215" t="str">
        <f>IF(LEN(A1429)=0,"",INDEX('Smelter Look-up'!$A:$A,MATCH($A1429,'Smelter Look-up'!$E:$E,0)))</f>
        <v/>
      </c>
      <c r="C1429" s="219" t="str">
        <f>IF(LEN(A1429)=0,"",INDEX('Smelter Look-up'!$C:$C,MATCH($A1429,'Smelter Look-up'!$E:$E,0)))</f>
        <v/>
      </c>
      <c r="D1429" s="278"/>
      <c r="E1429" s="215" t="s">
        <v>15631</v>
      </c>
      <c r="F1429" s="215" t="s">
        <v>15631</v>
      </c>
      <c r="G1429" s="215" t="s">
        <v>15631</v>
      </c>
      <c r="H1429" s="216" t="str">
        <f ca="1">IF(ISERROR($V1429),"",OFFSET('Smelter Look-up'!$G$4,$V1429-4,0))</f>
        <v/>
      </c>
      <c r="I1429" s="217" t="s">
        <v>15631</v>
      </c>
      <c r="J1429" s="217" t="s">
        <v>15631</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si="205"/>
        <v>0</v>
      </c>
      <c r="Y1429" s="271"/>
      <c r="Z1429" s="271"/>
      <c r="AB1429" s="273" t="str">
        <f t="shared" si="206"/>
        <v/>
      </c>
    </row>
    <row r="1430" spans="1:28" s="272" customFormat="1" ht="20.25">
      <c r="A1430" s="214"/>
      <c r="B1430" s="215" t="str">
        <f>IF(LEN(A1430)=0,"",INDEX('Smelter Look-up'!$A:$A,MATCH($A1430,'Smelter Look-up'!$E:$E,0)))</f>
        <v/>
      </c>
      <c r="C1430" s="219" t="str">
        <f>IF(LEN(A1430)=0,"",INDEX('Smelter Look-up'!$C:$C,MATCH($A1430,'Smelter Look-up'!$E:$E,0)))</f>
        <v/>
      </c>
      <c r="D1430" s="278"/>
      <c r="E1430" s="215" t="s">
        <v>15631</v>
      </c>
      <c r="F1430" s="215" t="s">
        <v>15631</v>
      </c>
      <c r="G1430" s="215" t="s">
        <v>15631</v>
      </c>
      <c r="H1430" s="216" t="str">
        <f ca="1">IF(ISERROR($V1430),"",OFFSET('Smelter Look-up'!$G$4,$V1430-4,0))</f>
        <v/>
      </c>
      <c r="I1430" s="217" t="s">
        <v>15631</v>
      </c>
      <c r="J1430" s="217" t="s">
        <v>15631</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si="205"/>
        <v>0</v>
      </c>
      <c r="Y1430" s="271"/>
      <c r="Z1430" s="271"/>
      <c r="AB1430" s="273" t="str">
        <f t="shared" si="206"/>
        <v/>
      </c>
    </row>
    <row r="1431" spans="1:28" s="272" customFormat="1" ht="20.25">
      <c r="A1431" s="214"/>
      <c r="B1431" s="215" t="str">
        <f>IF(LEN(A1431)=0,"",INDEX('Smelter Look-up'!$A:$A,MATCH($A1431,'Smelter Look-up'!$E:$E,0)))</f>
        <v/>
      </c>
      <c r="C1431" s="219" t="str">
        <f>IF(LEN(A1431)=0,"",INDEX('Smelter Look-up'!$C:$C,MATCH($A1431,'Smelter Look-up'!$E:$E,0)))</f>
        <v/>
      </c>
      <c r="D1431" s="278"/>
      <c r="E1431" s="215" t="s">
        <v>15631</v>
      </c>
      <c r="F1431" s="215" t="s">
        <v>15631</v>
      </c>
      <c r="G1431" s="215" t="s">
        <v>15631</v>
      </c>
      <c r="H1431" s="216" t="str">
        <f ca="1">IF(ISERROR($V1431),"",OFFSET('Smelter Look-up'!$G$4,$V1431-4,0))</f>
        <v/>
      </c>
      <c r="I1431" s="217" t="s">
        <v>15631</v>
      </c>
      <c r="J1431" s="217" t="s">
        <v>15631</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si="205"/>
        <v>0</v>
      </c>
      <c r="Y1431" s="271"/>
      <c r="Z1431" s="271"/>
      <c r="AB1431" s="273" t="str">
        <f t="shared" si="206"/>
        <v/>
      </c>
    </row>
    <row r="1432" spans="1:28" s="272" customFormat="1" ht="20.25">
      <c r="A1432" s="214"/>
      <c r="B1432" s="215" t="str">
        <f>IF(LEN(A1432)=0,"",INDEX('Smelter Look-up'!$A:$A,MATCH($A1432,'Smelter Look-up'!$E:$E,0)))</f>
        <v/>
      </c>
      <c r="C1432" s="219" t="str">
        <f>IF(LEN(A1432)=0,"",INDEX('Smelter Look-up'!$C:$C,MATCH($A1432,'Smelter Look-up'!$E:$E,0)))</f>
        <v/>
      </c>
      <c r="D1432" s="278"/>
      <c r="E1432" s="215" t="s">
        <v>15631</v>
      </c>
      <c r="F1432" s="215" t="s">
        <v>15631</v>
      </c>
      <c r="G1432" s="215" t="s">
        <v>15631</v>
      </c>
      <c r="H1432" s="216" t="str">
        <f ca="1">IF(ISERROR($V1432),"",OFFSET('Smelter Look-up'!$G$4,$V1432-4,0))</f>
        <v/>
      </c>
      <c r="I1432" s="217" t="s">
        <v>15631</v>
      </c>
      <c r="J1432" s="217" t="s">
        <v>15631</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si="205"/>
        <v>0</v>
      </c>
      <c r="Y1432" s="271"/>
      <c r="Z1432" s="271"/>
      <c r="AB1432" s="273" t="str">
        <f t="shared" si="206"/>
        <v/>
      </c>
    </row>
    <row r="1433" spans="1:28" s="272" customFormat="1" ht="20.25">
      <c r="A1433" s="214"/>
      <c r="B1433" s="215" t="str">
        <f>IF(LEN(A1433)=0,"",INDEX('Smelter Look-up'!$A:$A,MATCH($A1433,'Smelter Look-up'!$E:$E,0)))</f>
        <v/>
      </c>
      <c r="C1433" s="219" t="str">
        <f>IF(LEN(A1433)=0,"",INDEX('Smelter Look-up'!$C:$C,MATCH($A1433,'Smelter Look-up'!$E:$E,0)))</f>
        <v/>
      </c>
      <c r="D1433" s="278"/>
      <c r="E1433" s="215" t="s">
        <v>15631</v>
      </c>
      <c r="F1433" s="215" t="s">
        <v>15631</v>
      </c>
      <c r="G1433" s="215" t="s">
        <v>15631</v>
      </c>
      <c r="H1433" s="216" t="str">
        <f ca="1">IF(ISERROR($V1433),"",OFFSET('Smelter Look-up'!$G$4,$V1433-4,0))</f>
        <v/>
      </c>
      <c r="I1433" s="217" t="s">
        <v>15631</v>
      </c>
      <c r="J1433" s="217" t="s">
        <v>15631</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si="205"/>
        <v>0</v>
      </c>
      <c r="Y1433" s="271"/>
      <c r="Z1433" s="271"/>
      <c r="AB1433" s="273" t="str">
        <f t="shared" si="206"/>
        <v/>
      </c>
    </row>
    <row r="1434" spans="1:28" s="272" customFormat="1" ht="20.25">
      <c r="A1434" s="214"/>
      <c r="B1434" s="215" t="str">
        <f>IF(LEN(A1434)=0,"",INDEX('Smelter Look-up'!$A:$A,MATCH($A1434,'Smelter Look-up'!$E:$E,0)))</f>
        <v/>
      </c>
      <c r="C1434" s="219" t="str">
        <f>IF(LEN(A1434)=0,"",INDEX('Smelter Look-up'!$C:$C,MATCH($A1434,'Smelter Look-up'!$E:$E,0)))</f>
        <v/>
      </c>
      <c r="D1434" s="278"/>
      <c r="E1434" s="215" t="s">
        <v>15631</v>
      </c>
      <c r="F1434" s="215" t="s">
        <v>15631</v>
      </c>
      <c r="G1434" s="215" t="s">
        <v>15631</v>
      </c>
      <c r="H1434" s="216" t="str">
        <f ca="1">IF(ISERROR($V1434),"",OFFSET('Smelter Look-up'!$G$4,$V1434-4,0))</f>
        <v/>
      </c>
      <c r="I1434" s="217" t="s">
        <v>15631</v>
      </c>
      <c r="J1434" s="217" t="s">
        <v>15631</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si="205"/>
        <v>0</v>
      </c>
      <c r="Y1434" s="271"/>
      <c r="Z1434" s="271"/>
      <c r="AB1434" s="273" t="str">
        <f t="shared" si="206"/>
        <v/>
      </c>
    </row>
    <row r="1435" spans="1:28" s="272" customFormat="1" ht="20.25">
      <c r="A1435" s="214"/>
      <c r="B1435" s="215" t="str">
        <f>IF(LEN(A1435)=0,"",INDEX('Smelter Look-up'!$A:$A,MATCH($A1435,'Smelter Look-up'!$E:$E,0)))</f>
        <v/>
      </c>
      <c r="C1435" s="219" t="str">
        <f>IF(LEN(A1435)=0,"",INDEX('Smelter Look-up'!$C:$C,MATCH($A1435,'Smelter Look-up'!$E:$E,0)))</f>
        <v/>
      </c>
      <c r="D1435" s="278"/>
      <c r="E1435" s="215" t="s">
        <v>15631</v>
      </c>
      <c r="F1435" s="215" t="s">
        <v>15631</v>
      </c>
      <c r="G1435" s="215" t="s">
        <v>15631</v>
      </c>
      <c r="H1435" s="216" t="str">
        <f ca="1">IF(ISERROR($V1435),"",OFFSET('Smelter Look-up'!$G$4,$V1435-4,0))</f>
        <v/>
      </c>
      <c r="I1435" s="217" t="s">
        <v>15631</v>
      </c>
      <c r="J1435" s="217" t="s">
        <v>15631</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
        <v>15631</v>
      </c>
      <c r="F1436" s="215" t="s">
        <v>15631</v>
      </c>
      <c r="G1436" s="215" t="s">
        <v>15631</v>
      </c>
      <c r="H1436" s="216" t="str">
        <f ca="1">IF(ISERROR($V1436),"",OFFSET('Smelter Look-up'!$G$4,$V1436-4,0))</f>
        <v/>
      </c>
      <c r="I1436" s="217" t="s">
        <v>15631</v>
      </c>
      <c r="J1436" s="217" t="s">
        <v>15631</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
        <v>15631</v>
      </c>
      <c r="F1437" s="215" t="s">
        <v>15631</v>
      </c>
      <c r="G1437" s="215" t="s">
        <v>15631</v>
      </c>
      <c r="H1437" s="216" t="str">
        <f ca="1">IF(ISERROR($V1437),"",OFFSET('Smelter Look-up'!$G$4,$V1437-4,0))</f>
        <v/>
      </c>
      <c r="I1437" s="217" t="s">
        <v>15631</v>
      </c>
      <c r="J1437" s="217" t="s">
        <v>15631</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
        <v>15631</v>
      </c>
      <c r="F1438" s="215" t="s">
        <v>15631</v>
      </c>
      <c r="G1438" s="215" t="s">
        <v>15631</v>
      </c>
      <c r="H1438" s="216" t="str">
        <f ca="1">IF(ISERROR($V1438),"",OFFSET('Smelter Look-up'!$G$4,$V1438-4,0))</f>
        <v/>
      </c>
      <c r="I1438" s="217" t="s">
        <v>15631</v>
      </c>
      <c r="J1438" s="217" t="s">
        <v>15631</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
        <v>15631</v>
      </c>
      <c r="F1439" s="215" t="s">
        <v>15631</v>
      </c>
      <c r="G1439" s="215" t="s">
        <v>15631</v>
      </c>
      <c r="H1439" s="216" t="str">
        <f ca="1">IF(ISERROR($V1439),"",OFFSET('Smelter Look-up'!$G$4,$V1439-4,0))</f>
        <v/>
      </c>
      <c r="I1439" s="217" t="s">
        <v>15631</v>
      </c>
      <c r="J1439" s="217" t="s">
        <v>15631</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
        <v>15631</v>
      </c>
      <c r="F1440" s="215" t="s">
        <v>15631</v>
      </c>
      <c r="G1440" s="215" t="s">
        <v>15631</v>
      </c>
      <c r="H1440" s="216" t="str">
        <f ca="1">IF(ISERROR($V1440),"",OFFSET('Smelter Look-up'!$G$4,$V1440-4,0))</f>
        <v/>
      </c>
      <c r="I1440" s="217" t="s">
        <v>15631</v>
      </c>
      <c r="J1440" s="217" t="s">
        <v>15631</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
        <v>15631</v>
      </c>
      <c r="F1441" s="215" t="s">
        <v>15631</v>
      </c>
      <c r="G1441" s="215" t="s">
        <v>15631</v>
      </c>
      <c r="H1441" s="216" t="str">
        <f ca="1">IF(ISERROR($V1441),"",OFFSET('Smelter Look-up'!$G$4,$V1441-4,0))</f>
        <v/>
      </c>
      <c r="I1441" s="217" t="s">
        <v>15631</v>
      </c>
      <c r="J1441" s="217" t="s">
        <v>15631</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
        <v>15631</v>
      </c>
      <c r="F1442" s="215" t="s">
        <v>15631</v>
      </c>
      <c r="G1442" s="215" t="s">
        <v>15631</v>
      </c>
      <c r="H1442" s="216" t="str">
        <f ca="1">IF(ISERROR($V1442),"",OFFSET('Smelter Look-up'!$G$4,$V1442-4,0))</f>
        <v/>
      </c>
      <c r="I1442" s="217" t="s">
        <v>15631</v>
      </c>
      <c r="J1442" s="217" t="s">
        <v>15631</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
        <v>15631</v>
      </c>
      <c r="F1443" s="215" t="s">
        <v>15631</v>
      </c>
      <c r="G1443" s="215" t="s">
        <v>15631</v>
      </c>
      <c r="H1443" s="216" t="str">
        <f ca="1">IF(ISERROR($V1443),"",OFFSET('Smelter Look-up'!$G$4,$V1443-4,0))</f>
        <v/>
      </c>
      <c r="I1443" s="217" t="s">
        <v>15631</v>
      </c>
      <c r="J1443" s="217" t="s">
        <v>15631</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
        <v>15631</v>
      </c>
      <c r="F1444" s="215" t="s">
        <v>15631</v>
      </c>
      <c r="G1444" s="215" t="s">
        <v>15631</v>
      </c>
      <c r="H1444" s="216" t="str">
        <f ca="1">IF(ISERROR($V1444),"",OFFSET('Smelter Look-up'!$G$4,$V1444-4,0))</f>
        <v/>
      </c>
      <c r="I1444" s="217" t="s">
        <v>15631</v>
      </c>
      <c r="J1444" s="217" t="s">
        <v>15631</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
        <v>15631</v>
      </c>
      <c r="F1445" s="215" t="s">
        <v>15631</v>
      </c>
      <c r="G1445" s="215" t="s">
        <v>15631</v>
      </c>
      <c r="H1445" s="216" t="str">
        <f ca="1">IF(ISERROR($V1445),"",OFFSET('Smelter Look-up'!$G$4,$V1445-4,0))</f>
        <v/>
      </c>
      <c r="I1445" s="217" t="s">
        <v>15631</v>
      </c>
      <c r="J1445" s="217" t="s">
        <v>15631</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
        <v>15631</v>
      </c>
      <c r="F1446" s="215" t="s">
        <v>15631</v>
      </c>
      <c r="G1446" s="215" t="s">
        <v>15631</v>
      </c>
      <c r="H1446" s="216" t="str">
        <f ca="1">IF(ISERROR($V1446),"",OFFSET('Smelter Look-up'!$G$4,$V1446-4,0))</f>
        <v/>
      </c>
      <c r="I1446" s="217" t="s">
        <v>15631</v>
      </c>
      <c r="J1446" s="217" t="s">
        <v>15631</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
        <v>15631</v>
      </c>
      <c r="F1447" s="215" t="s">
        <v>15631</v>
      </c>
      <c r="G1447" s="215" t="s">
        <v>15631</v>
      </c>
      <c r="H1447" s="216" t="str">
        <f ca="1">IF(ISERROR($V1447),"",OFFSET('Smelter Look-up'!$G$4,$V1447-4,0))</f>
        <v/>
      </c>
      <c r="I1447" s="217" t="s">
        <v>15631</v>
      </c>
      <c r="J1447" s="217" t="s">
        <v>15631</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
        <v>15631</v>
      </c>
      <c r="F1448" s="215" t="s">
        <v>15631</v>
      </c>
      <c r="G1448" s="215" t="s">
        <v>15631</v>
      </c>
      <c r="H1448" s="216" t="str">
        <f ca="1">IF(ISERROR($V1448),"",OFFSET('Smelter Look-up'!$G$4,$V1448-4,0))</f>
        <v/>
      </c>
      <c r="I1448" s="217" t="s">
        <v>15631</v>
      </c>
      <c r="J1448" s="217" t="s">
        <v>15631</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
        <v>15631</v>
      </c>
      <c r="F1449" s="215" t="s">
        <v>15631</v>
      </c>
      <c r="G1449" s="215" t="s">
        <v>15631</v>
      </c>
      <c r="H1449" s="216" t="str">
        <f ca="1">IF(ISERROR($V1449),"",OFFSET('Smelter Look-up'!$G$4,$V1449-4,0))</f>
        <v/>
      </c>
      <c r="I1449" s="217" t="s">
        <v>15631</v>
      </c>
      <c r="J1449" s="217" t="s">
        <v>15631</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
        <v>15631</v>
      </c>
      <c r="F1450" s="215" t="s">
        <v>15631</v>
      </c>
      <c r="G1450" s="215" t="s">
        <v>15631</v>
      </c>
      <c r="H1450" s="216" t="str">
        <f ca="1">IF(ISERROR($V1450),"",OFFSET('Smelter Look-up'!$G$4,$V1450-4,0))</f>
        <v/>
      </c>
      <c r="I1450" s="217" t="s">
        <v>15631</v>
      </c>
      <c r="J1450" s="217" t="s">
        <v>15631</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
        <v>15631</v>
      </c>
      <c r="F1451" s="215" t="s">
        <v>15631</v>
      </c>
      <c r="G1451" s="215" t="s">
        <v>15631</v>
      </c>
      <c r="H1451" s="216" t="str">
        <f ca="1">IF(ISERROR($V1451),"",OFFSET('Smelter Look-up'!$G$4,$V1451-4,0))</f>
        <v/>
      </c>
      <c r="I1451" s="217" t="s">
        <v>15631</v>
      </c>
      <c r="J1451" s="217" t="s">
        <v>15631</v>
      </c>
      <c r="K1451" s="268"/>
      <c r="L1451" s="268"/>
      <c r="M1451" s="268"/>
      <c r="N1451" s="268"/>
      <c r="O1451" s="268"/>
      <c r="P1451" s="218"/>
      <c r="Q1451" s="269"/>
      <c r="R1451" s="215" t="str">
        <f ca="1">IF(ISERROR($V1451),"",OFFSET('Smelter Look-up'!$C$4,$V1451-4,0)&amp;"")</f>
        <v/>
      </c>
      <c r="S1451" s="222" t="str">
        <f t="shared" ref="S1451" ca="1" si="207">IF(B1451="","",IF(ISERROR(MATCH($E1451,CL,0)),"Unknown",INDIRECT("'C'!$A$"&amp;MATCH($E1451,CL,0)+1)))</f>
        <v/>
      </c>
      <c r="T1451" s="222" t="str">
        <f ca="1">IF(B1451="","",IF(ISERROR(MATCH($J1451,SorP!$B$1:$B$6230,0)),"",INDIRECT("'SorP'!$A$"&amp;MATCH($J1451,SorP!$B$1:$B$6230,0))))</f>
        <v/>
      </c>
      <c r="U1451" s="238"/>
      <c r="V1451" s="270" t="e">
        <f>IF(C1451="",NA(),MATCH($B1451&amp;$C1451,'Smelter Look-up'!$J:$J,0))</f>
        <v>#N/A</v>
      </c>
      <c r="W1451" s="271"/>
      <c r="X1451" s="271">
        <f t="shared" ref="X1451" si="208">IF(AND(C1451="Smelter not listed",OR(LEN(D1451)=0,LEN(E1451)=0)),1,0)</f>
        <v>0</v>
      </c>
      <c r="Y1451" s="271"/>
      <c r="Z1451" s="271"/>
      <c r="AB1451" s="273" t="str">
        <f t="shared" ref="AB1451" si="209">B1451&amp;C1451</f>
        <v/>
      </c>
    </row>
    <row r="1452" spans="1:28" s="272" customFormat="1" ht="20.25">
      <c r="A1452" s="214"/>
      <c r="B1452" s="215" t="str">
        <f>IF(LEN(A1452)=0,"",INDEX('Smelter Look-up'!$A:$A,MATCH($A1452,'Smelter Look-up'!$E:$E,0)))</f>
        <v/>
      </c>
      <c r="C1452" s="219" t="str">
        <f>IF(LEN(A1452)=0,"",INDEX('Smelter Look-up'!$C:$C,MATCH($A1452,'Smelter Look-up'!$E:$E,0)))</f>
        <v/>
      </c>
      <c r="D1452" s="278"/>
      <c r="E1452" s="215" t="s">
        <v>15631</v>
      </c>
      <c r="F1452" s="215" t="s">
        <v>15631</v>
      </c>
      <c r="G1452" s="215" t="s">
        <v>15631</v>
      </c>
      <c r="H1452" s="216" t="str">
        <f ca="1">IF(ISERROR($V1452),"",OFFSET('Smelter Look-up'!$G$4,$V1452-4,0))</f>
        <v/>
      </c>
      <c r="I1452" s="217" t="s">
        <v>15631</v>
      </c>
      <c r="J1452" s="217" t="s">
        <v>15631</v>
      </c>
      <c r="K1452" s="268"/>
      <c r="L1452" s="268"/>
      <c r="M1452" s="268"/>
      <c r="N1452" s="268"/>
      <c r="O1452" s="268"/>
      <c r="P1452" s="218"/>
      <c r="Q1452" s="269"/>
      <c r="R1452" s="215" t="str">
        <f ca="1">IF(ISERROR($V1452),"",OFFSET('Smelter Look-up'!$C$4,$V1452-4,0)&amp;"")</f>
        <v/>
      </c>
      <c r="S1452" s="222" t="str">
        <f t="shared" ref="S1452:S1483" ca="1" si="210">IF(B1452="","",IF(ISERROR(MATCH($E1452,CL,0)),"Unknown",INDIRECT("'C'!$A$"&amp;MATCH($E1452,CL,0)+1)))</f>
        <v/>
      </c>
      <c r="T1452" s="222" t="str">
        <f ca="1">IF(B1452="","",IF(ISERROR(MATCH($J1452,SorP!$B$1:$B$6230,0)),"",INDIRECT("'SorP'!$A$"&amp;MATCH($J1452,SorP!$B$1:$B$6230,0))))</f>
        <v/>
      </c>
      <c r="U1452" s="238"/>
      <c r="V1452" s="270" t="e">
        <f>IF(C1452="",NA(),MATCH($B1452&amp;$C1452,'Smelter Look-up'!$J:$J,0))</f>
        <v>#N/A</v>
      </c>
      <c r="W1452" s="271"/>
      <c r="X1452" s="271">
        <f t="shared" ref="X1452:X1483" si="211">IF(AND(C1452="Smelter not listed",OR(LEN(D1452)=0,LEN(E1452)=0)),1,0)</f>
        <v>0</v>
      </c>
      <c r="Y1452" s="271"/>
      <c r="Z1452" s="271"/>
      <c r="AB1452" s="273" t="str">
        <f t="shared" ref="AB1452:AB1483" si="212">B1452&amp;C1452</f>
        <v/>
      </c>
    </row>
    <row r="1453" spans="1:28" s="272" customFormat="1" ht="20.25">
      <c r="A1453" s="214"/>
      <c r="B1453" s="215" t="str">
        <f>IF(LEN(A1453)=0,"",INDEX('Smelter Look-up'!$A:$A,MATCH($A1453,'Smelter Look-up'!$E:$E,0)))</f>
        <v/>
      </c>
      <c r="C1453" s="219" t="str">
        <f>IF(LEN(A1453)=0,"",INDEX('Smelter Look-up'!$C:$C,MATCH($A1453,'Smelter Look-up'!$E:$E,0)))</f>
        <v/>
      </c>
      <c r="D1453" s="278"/>
      <c r="E1453" s="215" t="s">
        <v>15631</v>
      </c>
      <c r="F1453" s="215" t="s">
        <v>15631</v>
      </c>
      <c r="G1453" s="215" t="s">
        <v>15631</v>
      </c>
      <c r="H1453" s="216" t="str">
        <f ca="1">IF(ISERROR($V1453),"",OFFSET('Smelter Look-up'!$G$4,$V1453-4,0))</f>
        <v/>
      </c>
      <c r="I1453" s="217" t="s">
        <v>15631</v>
      </c>
      <c r="J1453" s="217" t="s">
        <v>15631</v>
      </c>
      <c r="K1453" s="268"/>
      <c r="L1453" s="268"/>
      <c r="M1453" s="268"/>
      <c r="N1453" s="268"/>
      <c r="O1453" s="268"/>
      <c r="P1453" s="218"/>
      <c r="Q1453" s="269"/>
      <c r="R1453" s="215" t="str">
        <f ca="1">IF(ISERROR($V1453),"",OFFSET('Smelter Look-up'!$C$4,$V1453-4,0)&amp;"")</f>
        <v/>
      </c>
      <c r="S1453" s="222" t="str">
        <f t="shared" ca="1" si="210"/>
        <v/>
      </c>
      <c r="T1453" s="222" t="str">
        <f ca="1">IF(B1453="","",IF(ISERROR(MATCH($J1453,SorP!$B$1:$B$6230,0)),"",INDIRECT("'SorP'!$A$"&amp;MATCH($J1453,SorP!$B$1:$B$6230,0))))</f>
        <v/>
      </c>
      <c r="U1453" s="238"/>
      <c r="V1453" s="270" t="e">
        <f>IF(C1453="",NA(),MATCH($B1453&amp;$C1453,'Smelter Look-up'!$J:$J,0))</f>
        <v>#N/A</v>
      </c>
      <c r="W1453" s="271"/>
      <c r="X1453" s="271">
        <f t="shared" si="211"/>
        <v>0</v>
      </c>
      <c r="Y1453" s="271"/>
      <c r="Z1453" s="271"/>
      <c r="AB1453" s="273" t="str">
        <f t="shared" si="212"/>
        <v/>
      </c>
    </row>
    <row r="1454" spans="1:28" s="272" customFormat="1" ht="20.25">
      <c r="A1454" s="214"/>
      <c r="B1454" s="215" t="str">
        <f>IF(LEN(A1454)=0,"",INDEX('Smelter Look-up'!$A:$A,MATCH($A1454,'Smelter Look-up'!$E:$E,0)))</f>
        <v/>
      </c>
      <c r="C1454" s="219" t="str">
        <f>IF(LEN(A1454)=0,"",INDEX('Smelter Look-up'!$C:$C,MATCH($A1454,'Smelter Look-up'!$E:$E,0)))</f>
        <v/>
      </c>
      <c r="D1454" s="278"/>
      <c r="E1454" s="215" t="s">
        <v>15631</v>
      </c>
      <c r="F1454" s="215" t="s">
        <v>15631</v>
      </c>
      <c r="G1454" s="215" t="s">
        <v>15631</v>
      </c>
      <c r="H1454" s="216" t="str">
        <f ca="1">IF(ISERROR($V1454),"",OFFSET('Smelter Look-up'!$G$4,$V1454-4,0))</f>
        <v/>
      </c>
      <c r="I1454" s="217" t="s">
        <v>15631</v>
      </c>
      <c r="J1454" s="217" t="s">
        <v>15631</v>
      </c>
      <c r="K1454" s="268"/>
      <c r="L1454" s="268"/>
      <c r="M1454" s="268"/>
      <c r="N1454" s="268"/>
      <c r="O1454" s="268"/>
      <c r="P1454" s="218"/>
      <c r="Q1454" s="269"/>
      <c r="R1454" s="215" t="str">
        <f ca="1">IF(ISERROR($V1454),"",OFFSET('Smelter Look-up'!$C$4,$V1454-4,0)&amp;"")</f>
        <v/>
      </c>
      <c r="S1454" s="222" t="str">
        <f t="shared" ca="1" si="210"/>
        <v/>
      </c>
      <c r="T1454" s="222" t="str">
        <f ca="1">IF(B1454="","",IF(ISERROR(MATCH($J1454,SorP!$B$1:$B$6230,0)),"",INDIRECT("'SorP'!$A$"&amp;MATCH($J1454,SorP!$B$1:$B$6230,0))))</f>
        <v/>
      </c>
      <c r="U1454" s="238"/>
      <c r="V1454" s="270" t="e">
        <f>IF(C1454="",NA(),MATCH($B1454&amp;$C1454,'Smelter Look-up'!$J:$J,0))</f>
        <v>#N/A</v>
      </c>
      <c r="W1454" s="271"/>
      <c r="X1454" s="271">
        <f t="shared" si="211"/>
        <v>0</v>
      </c>
      <c r="Y1454" s="271"/>
      <c r="Z1454" s="271"/>
      <c r="AB1454" s="273" t="str">
        <f t="shared" si="212"/>
        <v/>
      </c>
    </row>
    <row r="1455" spans="1:28" s="272" customFormat="1" ht="20.25">
      <c r="A1455" s="214"/>
      <c r="B1455" s="215" t="str">
        <f>IF(LEN(A1455)=0,"",INDEX('Smelter Look-up'!$A:$A,MATCH($A1455,'Smelter Look-up'!$E:$E,0)))</f>
        <v/>
      </c>
      <c r="C1455" s="219" t="str">
        <f>IF(LEN(A1455)=0,"",INDEX('Smelter Look-up'!$C:$C,MATCH($A1455,'Smelter Look-up'!$E:$E,0)))</f>
        <v/>
      </c>
      <c r="D1455" s="278"/>
      <c r="E1455" s="215" t="s">
        <v>15631</v>
      </c>
      <c r="F1455" s="215" t="s">
        <v>15631</v>
      </c>
      <c r="G1455" s="215" t="s">
        <v>15631</v>
      </c>
      <c r="H1455" s="216" t="str">
        <f ca="1">IF(ISERROR($V1455),"",OFFSET('Smelter Look-up'!$G$4,$V1455-4,0))</f>
        <v/>
      </c>
      <c r="I1455" s="217" t="s">
        <v>15631</v>
      </c>
      <c r="J1455" s="217" t="s">
        <v>15631</v>
      </c>
      <c r="K1455" s="268"/>
      <c r="L1455" s="268"/>
      <c r="M1455" s="268"/>
      <c r="N1455" s="268"/>
      <c r="O1455" s="268"/>
      <c r="P1455" s="218"/>
      <c r="Q1455" s="269"/>
      <c r="R1455" s="215" t="str">
        <f ca="1">IF(ISERROR($V1455),"",OFFSET('Smelter Look-up'!$C$4,$V1455-4,0)&amp;"")</f>
        <v/>
      </c>
      <c r="S1455" s="222" t="str">
        <f t="shared" ca="1" si="210"/>
        <v/>
      </c>
      <c r="T1455" s="222" t="str">
        <f ca="1">IF(B1455="","",IF(ISERROR(MATCH($J1455,SorP!$B$1:$B$6230,0)),"",INDIRECT("'SorP'!$A$"&amp;MATCH($J1455,SorP!$B$1:$B$6230,0))))</f>
        <v/>
      </c>
      <c r="U1455" s="238"/>
      <c r="V1455" s="270" t="e">
        <f>IF(C1455="",NA(),MATCH($B1455&amp;$C1455,'Smelter Look-up'!$J:$J,0))</f>
        <v>#N/A</v>
      </c>
      <c r="W1455" s="271"/>
      <c r="X1455" s="271">
        <f t="shared" si="211"/>
        <v>0</v>
      </c>
      <c r="Y1455" s="271"/>
      <c r="Z1455" s="271"/>
      <c r="AB1455" s="273" t="str">
        <f t="shared" si="212"/>
        <v/>
      </c>
    </row>
    <row r="1456" spans="1:28" s="272" customFormat="1" ht="20.25">
      <c r="A1456" s="214"/>
      <c r="B1456" s="215" t="str">
        <f>IF(LEN(A1456)=0,"",INDEX('Smelter Look-up'!$A:$A,MATCH($A1456,'Smelter Look-up'!$E:$E,0)))</f>
        <v/>
      </c>
      <c r="C1456" s="219" t="str">
        <f>IF(LEN(A1456)=0,"",INDEX('Smelter Look-up'!$C:$C,MATCH($A1456,'Smelter Look-up'!$E:$E,0)))</f>
        <v/>
      </c>
      <c r="D1456" s="278"/>
      <c r="E1456" s="215" t="s">
        <v>15631</v>
      </c>
      <c r="F1456" s="215" t="s">
        <v>15631</v>
      </c>
      <c r="G1456" s="215" t="s">
        <v>15631</v>
      </c>
      <c r="H1456" s="216" t="str">
        <f ca="1">IF(ISERROR($V1456),"",OFFSET('Smelter Look-up'!$G$4,$V1456-4,0))</f>
        <v/>
      </c>
      <c r="I1456" s="217" t="s">
        <v>15631</v>
      </c>
      <c r="J1456" s="217" t="s">
        <v>15631</v>
      </c>
      <c r="K1456" s="268"/>
      <c r="L1456" s="268"/>
      <c r="M1456" s="268"/>
      <c r="N1456" s="268"/>
      <c r="O1456" s="268"/>
      <c r="P1456" s="218"/>
      <c r="Q1456" s="269"/>
      <c r="R1456" s="215" t="str">
        <f ca="1">IF(ISERROR($V1456),"",OFFSET('Smelter Look-up'!$C$4,$V1456-4,0)&amp;"")</f>
        <v/>
      </c>
      <c r="S1456" s="222" t="str">
        <f t="shared" ca="1" si="210"/>
        <v/>
      </c>
      <c r="T1456" s="222" t="str">
        <f ca="1">IF(B1456="","",IF(ISERROR(MATCH($J1456,SorP!$B$1:$B$6230,0)),"",INDIRECT("'SorP'!$A$"&amp;MATCH($J1456,SorP!$B$1:$B$6230,0))))</f>
        <v/>
      </c>
      <c r="U1456" s="238"/>
      <c r="V1456" s="270" t="e">
        <f>IF(C1456="",NA(),MATCH($B1456&amp;$C1456,'Smelter Look-up'!$J:$J,0))</f>
        <v>#N/A</v>
      </c>
      <c r="W1456" s="271"/>
      <c r="X1456" s="271">
        <f t="shared" si="211"/>
        <v>0</v>
      </c>
      <c r="Y1456" s="271"/>
      <c r="Z1456" s="271"/>
      <c r="AB1456" s="273" t="str">
        <f t="shared" si="212"/>
        <v/>
      </c>
    </row>
    <row r="1457" spans="1:28" s="272" customFormat="1" ht="20.25">
      <c r="A1457" s="214"/>
      <c r="B1457" s="215" t="str">
        <f>IF(LEN(A1457)=0,"",INDEX('Smelter Look-up'!$A:$A,MATCH($A1457,'Smelter Look-up'!$E:$E,0)))</f>
        <v/>
      </c>
      <c r="C1457" s="219" t="str">
        <f>IF(LEN(A1457)=0,"",INDEX('Smelter Look-up'!$C:$C,MATCH($A1457,'Smelter Look-up'!$E:$E,0)))</f>
        <v/>
      </c>
      <c r="D1457" s="278"/>
      <c r="E1457" s="215" t="s">
        <v>15631</v>
      </c>
      <c r="F1457" s="215" t="s">
        <v>15631</v>
      </c>
      <c r="G1457" s="215" t="s">
        <v>15631</v>
      </c>
      <c r="H1457" s="216" t="str">
        <f ca="1">IF(ISERROR($V1457),"",OFFSET('Smelter Look-up'!$G$4,$V1457-4,0))</f>
        <v/>
      </c>
      <c r="I1457" s="217" t="s">
        <v>15631</v>
      </c>
      <c r="J1457" s="217" t="s">
        <v>15631</v>
      </c>
      <c r="K1457" s="268"/>
      <c r="L1457" s="268"/>
      <c r="M1457" s="268"/>
      <c r="N1457" s="268"/>
      <c r="O1457" s="268"/>
      <c r="P1457" s="218"/>
      <c r="Q1457" s="269"/>
      <c r="R1457" s="215" t="str">
        <f ca="1">IF(ISERROR($V1457),"",OFFSET('Smelter Look-up'!$C$4,$V1457-4,0)&amp;"")</f>
        <v/>
      </c>
      <c r="S1457" s="222" t="str">
        <f t="shared" ca="1" si="210"/>
        <v/>
      </c>
      <c r="T1457" s="222" t="str">
        <f ca="1">IF(B1457="","",IF(ISERROR(MATCH($J1457,SorP!$B$1:$B$6230,0)),"",INDIRECT("'SorP'!$A$"&amp;MATCH($J1457,SorP!$B$1:$B$6230,0))))</f>
        <v/>
      </c>
      <c r="U1457" s="238"/>
      <c r="V1457" s="270" t="e">
        <f>IF(C1457="",NA(),MATCH($B1457&amp;$C1457,'Smelter Look-up'!$J:$J,0))</f>
        <v>#N/A</v>
      </c>
      <c r="W1457" s="271"/>
      <c r="X1457" s="271">
        <f t="shared" si="211"/>
        <v>0</v>
      </c>
      <c r="Y1457" s="271"/>
      <c r="Z1457" s="271"/>
      <c r="AB1457" s="273" t="str">
        <f t="shared" si="212"/>
        <v/>
      </c>
    </row>
    <row r="1458" spans="1:28" s="272" customFormat="1" ht="20.25">
      <c r="A1458" s="214"/>
      <c r="B1458" s="215" t="str">
        <f>IF(LEN(A1458)=0,"",INDEX('Smelter Look-up'!$A:$A,MATCH($A1458,'Smelter Look-up'!$E:$E,0)))</f>
        <v/>
      </c>
      <c r="C1458" s="219" t="str">
        <f>IF(LEN(A1458)=0,"",INDEX('Smelter Look-up'!$C:$C,MATCH($A1458,'Smelter Look-up'!$E:$E,0)))</f>
        <v/>
      </c>
      <c r="D1458" s="278"/>
      <c r="E1458" s="215" t="s">
        <v>15631</v>
      </c>
      <c r="F1458" s="215" t="s">
        <v>15631</v>
      </c>
      <c r="G1458" s="215" t="s">
        <v>15631</v>
      </c>
      <c r="H1458" s="216" t="str">
        <f ca="1">IF(ISERROR($V1458),"",OFFSET('Smelter Look-up'!$G$4,$V1458-4,0))</f>
        <v/>
      </c>
      <c r="I1458" s="217" t="s">
        <v>15631</v>
      </c>
      <c r="J1458" s="217" t="s">
        <v>15631</v>
      </c>
      <c r="K1458" s="268"/>
      <c r="L1458" s="268"/>
      <c r="M1458" s="268"/>
      <c r="N1458" s="268"/>
      <c r="O1458" s="268"/>
      <c r="P1458" s="218"/>
      <c r="Q1458" s="269"/>
      <c r="R1458" s="215" t="str">
        <f ca="1">IF(ISERROR($V1458),"",OFFSET('Smelter Look-up'!$C$4,$V1458-4,0)&amp;"")</f>
        <v/>
      </c>
      <c r="S1458" s="222" t="str">
        <f t="shared" ca="1" si="210"/>
        <v/>
      </c>
      <c r="T1458" s="222" t="str">
        <f ca="1">IF(B1458="","",IF(ISERROR(MATCH($J1458,SorP!$B$1:$B$6230,0)),"",INDIRECT("'SorP'!$A$"&amp;MATCH($J1458,SorP!$B$1:$B$6230,0))))</f>
        <v/>
      </c>
      <c r="U1458" s="238"/>
      <c r="V1458" s="270" t="e">
        <f>IF(C1458="",NA(),MATCH($B1458&amp;$C1458,'Smelter Look-up'!$J:$J,0))</f>
        <v>#N/A</v>
      </c>
      <c r="W1458" s="271"/>
      <c r="X1458" s="271">
        <f t="shared" si="211"/>
        <v>0</v>
      </c>
      <c r="Y1458" s="271"/>
      <c r="Z1458" s="271"/>
      <c r="AB1458" s="273" t="str">
        <f t="shared" si="212"/>
        <v/>
      </c>
    </row>
    <row r="1459" spans="1:28" s="272" customFormat="1" ht="20.25">
      <c r="A1459" s="214"/>
      <c r="B1459" s="215" t="str">
        <f>IF(LEN(A1459)=0,"",INDEX('Smelter Look-up'!$A:$A,MATCH($A1459,'Smelter Look-up'!$E:$E,0)))</f>
        <v/>
      </c>
      <c r="C1459" s="219" t="str">
        <f>IF(LEN(A1459)=0,"",INDEX('Smelter Look-up'!$C:$C,MATCH($A1459,'Smelter Look-up'!$E:$E,0)))</f>
        <v/>
      </c>
      <c r="D1459" s="278"/>
      <c r="E1459" s="215" t="s">
        <v>15631</v>
      </c>
      <c r="F1459" s="215" t="s">
        <v>15631</v>
      </c>
      <c r="G1459" s="215" t="s">
        <v>15631</v>
      </c>
      <c r="H1459" s="216" t="str">
        <f ca="1">IF(ISERROR($V1459),"",OFFSET('Smelter Look-up'!$G$4,$V1459-4,0))</f>
        <v/>
      </c>
      <c r="I1459" s="217" t="s">
        <v>15631</v>
      </c>
      <c r="J1459" s="217" t="s">
        <v>15631</v>
      </c>
      <c r="K1459" s="268"/>
      <c r="L1459" s="268"/>
      <c r="M1459" s="268"/>
      <c r="N1459" s="268"/>
      <c r="O1459" s="268"/>
      <c r="P1459" s="218"/>
      <c r="Q1459" s="269"/>
      <c r="R1459" s="215" t="str">
        <f ca="1">IF(ISERROR($V1459),"",OFFSET('Smelter Look-up'!$C$4,$V1459-4,0)&amp;"")</f>
        <v/>
      </c>
      <c r="S1459" s="222" t="str">
        <f t="shared" ca="1" si="210"/>
        <v/>
      </c>
      <c r="T1459" s="222" t="str">
        <f ca="1">IF(B1459="","",IF(ISERROR(MATCH($J1459,SorP!$B$1:$B$6230,0)),"",INDIRECT("'SorP'!$A$"&amp;MATCH($J1459,SorP!$B$1:$B$6230,0))))</f>
        <v/>
      </c>
      <c r="U1459" s="238"/>
      <c r="V1459" s="270" t="e">
        <f>IF(C1459="",NA(),MATCH($B1459&amp;$C1459,'Smelter Look-up'!$J:$J,0))</f>
        <v>#N/A</v>
      </c>
      <c r="W1459" s="271"/>
      <c r="X1459" s="271">
        <f t="shared" si="211"/>
        <v>0</v>
      </c>
      <c r="Y1459" s="271"/>
      <c r="Z1459" s="271"/>
      <c r="AB1459" s="273" t="str">
        <f t="shared" si="212"/>
        <v/>
      </c>
    </row>
    <row r="1460" spans="1:28" s="272" customFormat="1" ht="20.25">
      <c r="A1460" s="214"/>
      <c r="B1460" s="215" t="str">
        <f>IF(LEN(A1460)=0,"",INDEX('Smelter Look-up'!$A:$A,MATCH($A1460,'Smelter Look-up'!$E:$E,0)))</f>
        <v/>
      </c>
      <c r="C1460" s="219" t="str">
        <f>IF(LEN(A1460)=0,"",INDEX('Smelter Look-up'!$C:$C,MATCH($A1460,'Smelter Look-up'!$E:$E,0)))</f>
        <v/>
      </c>
      <c r="D1460" s="278"/>
      <c r="E1460" s="215" t="s">
        <v>15631</v>
      </c>
      <c r="F1460" s="215" t="s">
        <v>15631</v>
      </c>
      <c r="G1460" s="215" t="s">
        <v>15631</v>
      </c>
      <c r="H1460" s="216" t="str">
        <f ca="1">IF(ISERROR($V1460),"",OFFSET('Smelter Look-up'!$G$4,$V1460-4,0))</f>
        <v/>
      </c>
      <c r="I1460" s="217" t="s">
        <v>15631</v>
      </c>
      <c r="J1460" s="217" t="s">
        <v>15631</v>
      </c>
      <c r="K1460" s="268"/>
      <c r="L1460" s="268"/>
      <c r="M1460" s="268"/>
      <c r="N1460" s="268"/>
      <c r="O1460" s="268"/>
      <c r="P1460" s="218"/>
      <c r="Q1460" s="269"/>
      <c r="R1460" s="215" t="str">
        <f ca="1">IF(ISERROR($V1460),"",OFFSET('Smelter Look-up'!$C$4,$V1460-4,0)&amp;"")</f>
        <v/>
      </c>
      <c r="S1460" s="222" t="str">
        <f t="shared" ca="1" si="210"/>
        <v/>
      </c>
      <c r="T1460" s="222" t="str">
        <f ca="1">IF(B1460="","",IF(ISERROR(MATCH($J1460,SorP!$B$1:$B$6230,0)),"",INDIRECT("'SorP'!$A$"&amp;MATCH($J1460,SorP!$B$1:$B$6230,0))))</f>
        <v/>
      </c>
      <c r="U1460" s="238"/>
      <c r="V1460" s="270" t="e">
        <f>IF(C1460="",NA(),MATCH($B1460&amp;$C1460,'Smelter Look-up'!$J:$J,0))</f>
        <v>#N/A</v>
      </c>
      <c r="W1460" s="271"/>
      <c r="X1460" s="271">
        <f t="shared" si="211"/>
        <v>0</v>
      </c>
      <c r="Y1460" s="271"/>
      <c r="Z1460" s="271"/>
      <c r="AB1460" s="273" t="str">
        <f t="shared" si="212"/>
        <v/>
      </c>
    </row>
    <row r="1461" spans="1:28" s="272" customFormat="1" ht="20.25">
      <c r="A1461" s="214"/>
      <c r="B1461" s="215" t="str">
        <f>IF(LEN(A1461)=0,"",INDEX('Smelter Look-up'!$A:$A,MATCH($A1461,'Smelter Look-up'!$E:$E,0)))</f>
        <v/>
      </c>
      <c r="C1461" s="219" t="str">
        <f>IF(LEN(A1461)=0,"",INDEX('Smelter Look-up'!$C:$C,MATCH($A1461,'Smelter Look-up'!$E:$E,0)))</f>
        <v/>
      </c>
      <c r="D1461" s="278"/>
      <c r="E1461" s="215" t="s">
        <v>15631</v>
      </c>
      <c r="F1461" s="215" t="s">
        <v>15631</v>
      </c>
      <c r="G1461" s="215" t="s">
        <v>15631</v>
      </c>
      <c r="H1461" s="216" t="str">
        <f ca="1">IF(ISERROR($V1461),"",OFFSET('Smelter Look-up'!$G$4,$V1461-4,0))</f>
        <v/>
      </c>
      <c r="I1461" s="217" t="s">
        <v>15631</v>
      </c>
      <c r="J1461" s="217" t="s">
        <v>15631</v>
      </c>
      <c r="K1461" s="268"/>
      <c r="L1461" s="268"/>
      <c r="M1461" s="268"/>
      <c r="N1461" s="268"/>
      <c r="O1461" s="268"/>
      <c r="P1461" s="218"/>
      <c r="Q1461" s="269"/>
      <c r="R1461" s="215" t="str">
        <f ca="1">IF(ISERROR($V1461),"",OFFSET('Smelter Look-up'!$C$4,$V1461-4,0)&amp;"")</f>
        <v/>
      </c>
      <c r="S1461" s="222" t="str">
        <f t="shared" ca="1" si="210"/>
        <v/>
      </c>
      <c r="T1461" s="222" t="str">
        <f ca="1">IF(B1461="","",IF(ISERROR(MATCH($J1461,SorP!$B$1:$B$6230,0)),"",INDIRECT("'SorP'!$A$"&amp;MATCH($J1461,SorP!$B$1:$B$6230,0))))</f>
        <v/>
      </c>
      <c r="U1461" s="238"/>
      <c r="V1461" s="270" t="e">
        <f>IF(C1461="",NA(),MATCH($B1461&amp;$C1461,'Smelter Look-up'!$J:$J,0))</f>
        <v>#N/A</v>
      </c>
      <c r="W1461" s="271"/>
      <c r="X1461" s="271">
        <f t="shared" si="211"/>
        <v>0</v>
      </c>
      <c r="Y1461" s="271"/>
      <c r="Z1461" s="271"/>
      <c r="AB1461" s="273" t="str">
        <f t="shared" si="212"/>
        <v/>
      </c>
    </row>
    <row r="1462" spans="1:28" s="272" customFormat="1" ht="20.25">
      <c r="A1462" s="214"/>
      <c r="B1462" s="215" t="str">
        <f>IF(LEN(A1462)=0,"",INDEX('Smelter Look-up'!$A:$A,MATCH($A1462,'Smelter Look-up'!$E:$E,0)))</f>
        <v/>
      </c>
      <c r="C1462" s="219" t="str">
        <f>IF(LEN(A1462)=0,"",INDEX('Smelter Look-up'!$C:$C,MATCH($A1462,'Smelter Look-up'!$E:$E,0)))</f>
        <v/>
      </c>
      <c r="D1462" s="278"/>
      <c r="E1462" s="215" t="s">
        <v>15631</v>
      </c>
      <c r="F1462" s="215" t="s">
        <v>15631</v>
      </c>
      <c r="G1462" s="215" t="s">
        <v>15631</v>
      </c>
      <c r="H1462" s="216" t="str">
        <f ca="1">IF(ISERROR($V1462),"",OFFSET('Smelter Look-up'!$G$4,$V1462-4,0))</f>
        <v/>
      </c>
      <c r="I1462" s="217" t="s">
        <v>15631</v>
      </c>
      <c r="J1462" s="217" t="s">
        <v>15631</v>
      </c>
      <c r="K1462" s="268"/>
      <c r="L1462" s="268"/>
      <c r="M1462" s="268"/>
      <c r="N1462" s="268"/>
      <c r="O1462" s="268"/>
      <c r="P1462" s="218"/>
      <c r="Q1462" s="269"/>
      <c r="R1462" s="215" t="str">
        <f ca="1">IF(ISERROR($V1462),"",OFFSET('Smelter Look-up'!$C$4,$V1462-4,0)&amp;"")</f>
        <v/>
      </c>
      <c r="S1462" s="222" t="str">
        <f t="shared" ca="1" si="210"/>
        <v/>
      </c>
      <c r="T1462" s="222" t="str">
        <f ca="1">IF(B1462="","",IF(ISERROR(MATCH($J1462,SorP!$B$1:$B$6230,0)),"",INDIRECT("'SorP'!$A$"&amp;MATCH($J1462,SorP!$B$1:$B$6230,0))))</f>
        <v/>
      </c>
      <c r="U1462" s="238"/>
      <c r="V1462" s="270" t="e">
        <f>IF(C1462="",NA(),MATCH($B1462&amp;$C1462,'Smelter Look-up'!$J:$J,0))</f>
        <v>#N/A</v>
      </c>
      <c r="W1462" s="271"/>
      <c r="X1462" s="271">
        <f t="shared" si="211"/>
        <v>0</v>
      </c>
      <c r="Y1462" s="271"/>
      <c r="Z1462" s="271"/>
      <c r="AB1462" s="273" t="str">
        <f t="shared" si="212"/>
        <v/>
      </c>
    </row>
    <row r="1463" spans="1:28" s="272" customFormat="1" ht="20.25">
      <c r="A1463" s="214"/>
      <c r="B1463" s="215" t="str">
        <f>IF(LEN(A1463)=0,"",INDEX('Smelter Look-up'!$A:$A,MATCH($A1463,'Smelter Look-up'!$E:$E,0)))</f>
        <v/>
      </c>
      <c r="C1463" s="219" t="str">
        <f>IF(LEN(A1463)=0,"",INDEX('Smelter Look-up'!$C:$C,MATCH($A1463,'Smelter Look-up'!$E:$E,0)))</f>
        <v/>
      </c>
      <c r="D1463" s="278"/>
      <c r="E1463" s="215" t="s">
        <v>15631</v>
      </c>
      <c r="F1463" s="215" t="s">
        <v>15631</v>
      </c>
      <c r="G1463" s="215" t="s">
        <v>15631</v>
      </c>
      <c r="H1463" s="216" t="str">
        <f ca="1">IF(ISERROR($V1463),"",OFFSET('Smelter Look-up'!$G$4,$V1463-4,0))</f>
        <v/>
      </c>
      <c r="I1463" s="217" t="s">
        <v>15631</v>
      </c>
      <c r="J1463" s="217" t="s">
        <v>15631</v>
      </c>
      <c r="K1463" s="268"/>
      <c r="L1463" s="268"/>
      <c r="M1463" s="268"/>
      <c r="N1463" s="268"/>
      <c r="O1463" s="268"/>
      <c r="P1463" s="218"/>
      <c r="Q1463" s="269"/>
      <c r="R1463" s="215" t="str">
        <f ca="1">IF(ISERROR($V1463),"",OFFSET('Smelter Look-up'!$C$4,$V1463-4,0)&amp;"")</f>
        <v/>
      </c>
      <c r="S1463" s="222" t="str">
        <f t="shared" ca="1" si="210"/>
        <v/>
      </c>
      <c r="T1463" s="222" t="str">
        <f ca="1">IF(B1463="","",IF(ISERROR(MATCH($J1463,SorP!$B$1:$B$6230,0)),"",INDIRECT("'SorP'!$A$"&amp;MATCH($J1463,SorP!$B$1:$B$6230,0))))</f>
        <v/>
      </c>
      <c r="U1463" s="238"/>
      <c r="V1463" s="270" t="e">
        <f>IF(C1463="",NA(),MATCH($B1463&amp;$C1463,'Smelter Look-up'!$J:$J,0))</f>
        <v>#N/A</v>
      </c>
      <c r="W1463" s="271"/>
      <c r="X1463" s="271">
        <f t="shared" si="211"/>
        <v>0</v>
      </c>
      <c r="Y1463" s="271"/>
      <c r="Z1463" s="271"/>
      <c r="AB1463" s="273" t="str">
        <f t="shared" si="212"/>
        <v/>
      </c>
    </row>
    <row r="1464" spans="1:28" s="272" customFormat="1" ht="20.25">
      <c r="A1464" s="214"/>
      <c r="B1464" s="215" t="str">
        <f>IF(LEN(A1464)=0,"",INDEX('Smelter Look-up'!$A:$A,MATCH($A1464,'Smelter Look-up'!$E:$E,0)))</f>
        <v/>
      </c>
      <c r="C1464" s="219" t="str">
        <f>IF(LEN(A1464)=0,"",INDEX('Smelter Look-up'!$C:$C,MATCH($A1464,'Smelter Look-up'!$E:$E,0)))</f>
        <v/>
      </c>
      <c r="D1464" s="278"/>
      <c r="E1464" s="215" t="s">
        <v>15631</v>
      </c>
      <c r="F1464" s="215" t="s">
        <v>15631</v>
      </c>
      <c r="G1464" s="215" t="s">
        <v>15631</v>
      </c>
      <c r="H1464" s="216" t="str">
        <f ca="1">IF(ISERROR($V1464),"",OFFSET('Smelter Look-up'!$G$4,$V1464-4,0))</f>
        <v/>
      </c>
      <c r="I1464" s="217" t="s">
        <v>15631</v>
      </c>
      <c r="J1464" s="217" t="s">
        <v>15631</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si="211"/>
        <v>0</v>
      </c>
      <c r="Y1464" s="271"/>
      <c r="Z1464" s="271"/>
      <c r="AB1464" s="273" t="str">
        <f t="shared" si="212"/>
        <v/>
      </c>
    </row>
    <row r="1465" spans="1:28" s="272" customFormat="1" ht="20.25">
      <c r="A1465" s="214"/>
      <c r="B1465" s="215" t="str">
        <f>IF(LEN(A1465)=0,"",INDEX('Smelter Look-up'!$A:$A,MATCH($A1465,'Smelter Look-up'!$E:$E,0)))</f>
        <v/>
      </c>
      <c r="C1465" s="219" t="str">
        <f>IF(LEN(A1465)=0,"",INDEX('Smelter Look-up'!$C:$C,MATCH($A1465,'Smelter Look-up'!$E:$E,0)))</f>
        <v/>
      </c>
      <c r="D1465" s="278"/>
      <c r="E1465" s="215" t="s">
        <v>15631</v>
      </c>
      <c r="F1465" s="215" t="s">
        <v>15631</v>
      </c>
      <c r="G1465" s="215" t="s">
        <v>15631</v>
      </c>
      <c r="H1465" s="216" t="str">
        <f ca="1">IF(ISERROR($V1465),"",OFFSET('Smelter Look-up'!$G$4,$V1465-4,0))</f>
        <v/>
      </c>
      <c r="I1465" s="217" t="s">
        <v>15631</v>
      </c>
      <c r="J1465" s="217" t="s">
        <v>15631</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si="211"/>
        <v>0</v>
      </c>
      <c r="Y1465" s="271"/>
      <c r="Z1465" s="271"/>
      <c r="AB1465" s="273" t="str">
        <f t="shared" si="212"/>
        <v/>
      </c>
    </row>
    <row r="1466" spans="1:28" s="272" customFormat="1" ht="20.25">
      <c r="A1466" s="214"/>
      <c r="B1466" s="215" t="str">
        <f>IF(LEN(A1466)=0,"",INDEX('Smelter Look-up'!$A:$A,MATCH($A1466,'Smelter Look-up'!$E:$E,0)))</f>
        <v/>
      </c>
      <c r="C1466" s="219" t="str">
        <f>IF(LEN(A1466)=0,"",INDEX('Smelter Look-up'!$C:$C,MATCH($A1466,'Smelter Look-up'!$E:$E,0)))</f>
        <v/>
      </c>
      <c r="D1466" s="278"/>
      <c r="E1466" s="215" t="s">
        <v>15631</v>
      </c>
      <c r="F1466" s="215" t="s">
        <v>15631</v>
      </c>
      <c r="G1466" s="215" t="s">
        <v>15631</v>
      </c>
      <c r="H1466" s="216" t="str">
        <f ca="1">IF(ISERROR($V1466),"",OFFSET('Smelter Look-up'!$G$4,$V1466-4,0))</f>
        <v/>
      </c>
      <c r="I1466" s="217" t="s">
        <v>15631</v>
      </c>
      <c r="J1466" s="217" t="s">
        <v>15631</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si="211"/>
        <v>0</v>
      </c>
      <c r="Y1466" s="271"/>
      <c r="Z1466" s="271"/>
      <c r="AB1466" s="273" t="str">
        <f t="shared" si="212"/>
        <v/>
      </c>
    </row>
    <row r="1467" spans="1:28" s="272" customFormat="1" ht="20.25">
      <c r="A1467" s="214"/>
      <c r="B1467" s="215" t="str">
        <f>IF(LEN(A1467)=0,"",INDEX('Smelter Look-up'!$A:$A,MATCH($A1467,'Smelter Look-up'!$E:$E,0)))</f>
        <v/>
      </c>
      <c r="C1467" s="219" t="str">
        <f>IF(LEN(A1467)=0,"",INDEX('Smelter Look-up'!$C:$C,MATCH($A1467,'Smelter Look-up'!$E:$E,0)))</f>
        <v/>
      </c>
      <c r="D1467" s="278"/>
      <c r="E1467" s="215" t="s">
        <v>15631</v>
      </c>
      <c r="F1467" s="215" t="s">
        <v>15631</v>
      </c>
      <c r="G1467" s="215" t="s">
        <v>15631</v>
      </c>
      <c r="H1467" s="216" t="str">
        <f ca="1">IF(ISERROR($V1467),"",OFFSET('Smelter Look-up'!$G$4,$V1467-4,0))</f>
        <v/>
      </c>
      <c r="I1467" s="217" t="s">
        <v>15631</v>
      </c>
      <c r="J1467" s="217" t="s">
        <v>15631</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
        <v>15631</v>
      </c>
      <c r="F1468" s="215" t="s">
        <v>15631</v>
      </c>
      <c r="G1468" s="215" t="s">
        <v>15631</v>
      </c>
      <c r="H1468" s="216" t="str">
        <f ca="1">IF(ISERROR($V1468),"",OFFSET('Smelter Look-up'!$G$4,$V1468-4,0))</f>
        <v/>
      </c>
      <c r="I1468" s="217" t="s">
        <v>15631</v>
      </c>
      <c r="J1468" s="217" t="s">
        <v>15631</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
        <v>15631</v>
      </c>
      <c r="F1469" s="215" t="s">
        <v>15631</v>
      </c>
      <c r="G1469" s="215" t="s">
        <v>15631</v>
      </c>
      <c r="H1469" s="216" t="str">
        <f ca="1">IF(ISERROR($V1469),"",OFFSET('Smelter Look-up'!$G$4,$V1469-4,0))</f>
        <v/>
      </c>
      <c r="I1469" s="217" t="s">
        <v>15631</v>
      </c>
      <c r="J1469" s="217" t="s">
        <v>15631</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
        <v>15631</v>
      </c>
      <c r="F1470" s="215" t="s">
        <v>15631</v>
      </c>
      <c r="G1470" s="215" t="s">
        <v>15631</v>
      </c>
      <c r="H1470" s="216" t="str">
        <f ca="1">IF(ISERROR($V1470),"",OFFSET('Smelter Look-up'!$G$4,$V1470-4,0))</f>
        <v/>
      </c>
      <c r="I1470" s="217" t="s">
        <v>15631</v>
      </c>
      <c r="J1470" s="217" t="s">
        <v>15631</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
        <v>15631</v>
      </c>
      <c r="F1471" s="215" t="s">
        <v>15631</v>
      </c>
      <c r="G1471" s="215" t="s">
        <v>15631</v>
      </c>
      <c r="H1471" s="216" t="str">
        <f ca="1">IF(ISERROR($V1471),"",OFFSET('Smelter Look-up'!$G$4,$V1471-4,0))</f>
        <v/>
      </c>
      <c r="I1471" s="217" t="s">
        <v>15631</v>
      </c>
      <c r="J1471" s="217" t="s">
        <v>15631</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
        <v>15631</v>
      </c>
      <c r="F1472" s="215" t="s">
        <v>15631</v>
      </c>
      <c r="G1472" s="215" t="s">
        <v>15631</v>
      </c>
      <c r="H1472" s="216" t="str">
        <f ca="1">IF(ISERROR($V1472),"",OFFSET('Smelter Look-up'!$G$4,$V1472-4,0))</f>
        <v/>
      </c>
      <c r="I1472" s="217" t="s">
        <v>15631</v>
      </c>
      <c r="J1472" s="217" t="s">
        <v>15631</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
        <v>15631</v>
      </c>
      <c r="F1473" s="215" t="s">
        <v>15631</v>
      </c>
      <c r="G1473" s="215" t="s">
        <v>15631</v>
      </c>
      <c r="H1473" s="216" t="str">
        <f ca="1">IF(ISERROR($V1473),"",OFFSET('Smelter Look-up'!$G$4,$V1473-4,0))</f>
        <v/>
      </c>
      <c r="I1473" s="217" t="s">
        <v>15631</v>
      </c>
      <c r="J1473" s="217" t="s">
        <v>15631</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
        <v>15631</v>
      </c>
      <c r="F1474" s="215" t="s">
        <v>15631</v>
      </c>
      <c r="G1474" s="215" t="s">
        <v>15631</v>
      </c>
      <c r="H1474" s="216" t="str">
        <f ca="1">IF(ISERROR($V1474),"",OFFSET('Smelter Look-up'!$G$4,$V1474-4,0))</f>
        <v/>
      </c>
      <c r="I1474" s="217" t="s">
        <v>15631</v>
      </c>
      <c r="J1474" s="217" t="s">
        <v>15631</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
        <v>15631</v>
      </c>
      <c r="F1475" s="215" t="s">
        <v>15631</v>
      </c>
      <c r="G1475" s="215" t="s">
        <v>15631</v>
      </c>
      <c r="H1475" s="216" t="str">
        <f ca="1">IF(ISERROR($V1475),"",OFFSET('Smelter Look-up'!$G$4,$V1475-4,0))</f>
        <v/>
      </c>
      <c r="I1475" s="217" t="s">
        <v>15631</v>
      </c>
      <c r="J1475" s="217" t="s">
        <v>15631</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
        <v>15631</v>
      </c>
      <c r="F1476" s="215" t="s">
        <v>15631</v>
      </c>
      <c r="G1476" s="215" t="s">
        <v>15631</v>
      </c>
      <c r="H1476" s="216" t="str">
        <f ca="1">IF(ISERROR($V1476),"",OFFSET('Smelter Look-up'!$G$4,$V1476-4,0))</f>
        <v/>
      </c>
      <c r="I1476" s="217" t="s">
        <v>15631</v>
      </c>
      <c r="J1476" s="217" t="s">
        <v>15631</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
        <v>15631</v>
      </c>
      <c r="F1477" s="215" t="s">
        <v>15631</v>
      </c>
      <c r="G1477" s="215" t="s">
        <v>15631</v>
      </c>
      <c r="H1477" s="216" t="str">
        <f ca="1">IF(ISERROR($V1477),"",OFFSET('Smelter Look-up'!$G$4,$V1477-4,0))</f>
        <v/>
      </c>
      <c r="I1477" s="217" t="s">
        <v>15631</v>
      </c>
      <c r="J1477" s="217" t="s">
        <v>15631</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
        <v>15631</v>
      </c>
      <c r="F1478" s="215" t="s">
        <v>15631</v>
      </c>
      <c r="G1478" s="215" t="s">
        <v>15631</v>
      </c>
      <c r="H1478" s="216" t="str">
        <f ca="1">IF(ISERROR($V1478),"",OFFSET('Smelter Look-up'!$G$4,$V1478-4,0))</f>
        <v/>
      </c>
      <c r="I1478" s="217" t="s">
        <v>15631</v>
      </c>
      <c r="J1478" s="217" t="s">
        <v>15631</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
        <v>15631</v>
      </c>
      <c r="F1479" s="215" t="s">
        <v>15631</v>
      </c>
      <c r="G1479" s="215" t="s">
        <v>15631</v>
      </c>
      <c r="H1479" s="216" t="str">
        <f ca="1">IF(ISERROR($V1479),"",OFFSET('Smelter Look-up'!$G$4,$V1479-4,0))</f>
        <v/>
      </c>
      <c r="I1479" s="217" t="s">
        <v>15631</v>
      </c>
      <c r="J1479" s="217" t="s">
        <v>15631</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
        <v>15631</v>
      </c>
      <c r="F1480" s="215" t="s">
        <v>15631</v>
      </c>
      <c r="G1480" s="215" t="s">
        <v>15631</v>
      </c>
      <c r="H1480" s="216" t="str">
        <f ca="1">IF(ISERROR($V1480),"",OFFSET('Smelter Look-up'!$G$4,$V1480-4,0))</f>
        <v/>
      </c>
      <c r="I1480" s="217" t="s">
        <v>15631</v>
      </c>
      <c r="J1480" s="217" t="s">
        <v>15631</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
        <v>15631</v>
      </c>
      <c r="F1481" s="215" t="s">
        <v>15631</v>
      </c>
      <c r="G1481" s="215" t="s">
        <v>15631</v>
      </c>
      <c r="H1481" s="216" t="str">
        <f ca="1">IF(ISERROR($V1481),"",OFFSET('Smelter Look-up'!$G$4,$V1481-4,0))</f>
        <v/>
      </c>
      <c r="I1481" s="217" t="s">
        <v>15631</v>
      </c>
      <c r="J1481" s="217" t="s">
        <v>15631</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
        <v>15631</v>
      </c>
      <c r="F1482" s="215" t="s">
        <v>15631</v>
      </c>
      <c r="G1482" s="215" t="s">
        <v>15631</v>
      </c>
      <c r="H1482" s="216" t="str">
        <f ca="1">IF(ISERROR($V1482),"",OFFSET('Smelter Look-up'!$G$4,$V1482-4,0))</f>
        <v/>
      </c>
      <c r="I1482" s="217" t="s">
        <v>15631</v>
      </c>
      <c r="J1482" s="217" t="s">
        <v>15631</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
        <v>15631</v>
      </c>
      <c r="F1483" s="215" t="s">
        <v>15631</v>
      </c>
      <c r="G1483" s="215" t="s">
        <v>15631</v>
      </c>
      <c r="H1483" s="216" t="str">
        <f ca="1">IF(ISERROR($V1483),"",OFFSET('Smelter Look-up'!$G$4,$V1483-4,0))</f>
        <v/>
      </c>
      <c r="I1483" s="217" t="s">
        <v>15631</v>
      </c>
      <c r="J1483" s="217" t="s">
        <v>15631</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
        <v>15631</v>
      </c>
      <c r="F1484" s="215" t="s">
        <v>15631</v>
      </c>
      <c r="G1484" s="215" t="s">
        <v>15631</v>
      </c>
      <c r="H1484" s="216" t="str">
        <f ca="1">IF(ISERROR($V1484),"",OFFSET('Smelter Look-up'!$G$4,$V1484-4,0))</f>
        <v/>
      </c>
      <c r="I1484" s="217" t="s">
        <v>15631</v>
      </c>
      <c r="J1484" s="217" t="s">
        <v>15631</v>
      </c>
      <c r="K1484" s="268"/>
      <c r="L1484" s="268"/>
      <c r="M1484" s="268"/>
      <c r="N1484" s="268"/>
      <c r="O1484" s="268"/>
      <c r="P1484" s="218"/>
      <c r="Q1484" s="269"/>
      <c r="R1484" s="215" t="str">
        <f ca="1">IF(ISERROR($V1484),"",OFFSET('Smelter Look-up'!$C$4,$V1484-4,0)&amp;"")</f>
        <v/>
      </c>
      <c r="S1484" s="222" t="str">
        <f t="shared" ref="S1484:S1514" ca="1" si="213">IF(B1484="","",IF(ISERROR(MATCH($E1484,CL,0)),"Unknown",INDIRECT("'C'!$A$"&amp;MATCH($E1484,CL,0)+1)))</f>
        <v/>
      </c>
      <c r="T1484" s="222" t="str">
        <f ca="1">IF(B1484="","",IF(ISERROR(MATCH($J1484,SorP!$B$1:$B$6230,0)),"",INDIRECT("'SorP'!$A$"&amp;MATCH($J1484,SorP!$B$1:$B$6230,0))))</f>
        <v/>
      </c>
      <c r="U1484" s="238"/>
      <c r="V1484" s="270" t="e">
        <f>IF(C1484="",NA(),MATCH($B1484&amp;$C1484,'Smelter Look-up'!$J:$J,0))</f>
        <v>#N/A</v>
      </c>
      <c r="W1484" s="271"/>
      <c r="X1484" s="271">
        <f t="shared" ref="X1484:X1514" si="214">IF(AND(C1484="Smelter not listed",OR(LEN(D1484)=0,LEN(E1484)=0)),1,0)</f>
        <v>0</v>
      </c>
      <c r="Y1484" s="271"/>
      <c r="Z1484" s="271"/>
      <c r="AB1484" s="273" t="str">
        <f t="shared" ref="AB1484:AB1514" si="215">B1484&amp;C1484</f>
        <v/>
      </c>
    </row>
    <row r="1485" spans="1:28" s="272" customFormat="1" ht="20.25">
      <c r="A1485" s="214"/>
      <c r="B1485" s="215" t="str">
        <f>IF(LEN(A1485)=0,"",INDEX('Smelter Look-up'!$A:$A,MATCH($A1485,'Smelter Look-up'!$E:$E,0)))</f>
        <v/>
      </c>
      <c r="C1485" s="219" t="str">
        <f>IF(LEN(A1485)=0,"",INDEX('Smelter Look-up'!$C:$C,MATCH($A1485,'Smelter Look-up'!$E:$E,0)))</f>
        <v/>
      </c>
      <c r="D1485" s="278"/>
      <c r="E1485" s="215" t="s">
        <v>15631</v>
      </c>
      <c r="F1485" s="215" t="s">
        <v>15631</v>
      </c>
      <c r="G1485" s="215" t="s">
        <v>15631</v>
      </c>
      <c r="H1485" s="216" t="str">
        <f ca="1">IF(ISERROR($V1485),"",OFFSET('Smelter Look-up'!$G$4,$V1485-4,0))</f>
        <v/>
      </c>
      <c r="I1485" s="217" t="s">
        <v>15631</v>
      </c>
      <c r="J1485" s="217" t="s">
        <v>15631</v>
      </c>
      <c r="K1485" s="268"/>
      <c r="L1485" s="268"/>
      <c r="M1485" s="268"/>
      <c r="N1485" s="268"/>
      <c r="O1485" s="268"/>
      <c r="P1485" s="218"/>
      <c r="Q1485" s="269"/>
      <c r="R1485" s="215" t="str">
        <f ca="1">IF(ISERROR($V1485),"",OFFSET('Smelter Look-up'!$C$4,$V1485-4,0)&amp;"")</f>
        <v/>
      </c>
      <c r="S1485" s="222" t="str">
        <f t="shared" ca="1" si="213"/>
        <v/>
      </c>
      <c r="T1485" s="222" t="str">
        <f ca="1">IF(B1485="","",IF(ISERROR(MATCH($J1485,SorP!$B$1:$B$6230,0)),"",INDIRECT("'SorP'!$A$"&amp;MATCH($J1485,SorP!$B$1:$B$6230,0))))</f>
        <v/>
      </c>
      <c r="U1485" s="238"/>
      <c r="V1485" s="270" t="e">
        <f>IF(C1485="",NA(),MATCH($B1485&amp;$C1485,'Smelter Look-up'!$J:$J,0))</f>
        <v>#N/A</v>
      </c>
      <c r="W1485" s="271"/>
      <c r="X1485" s="271">
        <f t="shared" si="214"/>
        <v>0</v>
      </c>
      <c r="Y1485" s="271"/>
      <c r="Z1485" s="271"/>
      <c r="AB1485" s="273" t="str">
        <f t="shared" si="215"/>
        <v/>
      </c>
    </row>
    <row r="1486" spans="1:28" s="272" customFormat="1" ht="20.25">
      <c r="A1486" s="214"/>
      <c r="B1486" s="215" t="str">
        <f>IF(LEN(A1486)=0,"",INDEX('Smelter Look-up'!$A:$A,MATCH($A1486,'Smelter Look-up'!$E:$E,0)))</f>
        <v/>
      </c>
      <c r="C1486" s="219" t="str">
        <f>IF(LEN(A1486)=0,"",INDEX('Smelter Look-up'!$C:$C,MATCH($A1486,'Smelter Look-up'!$E:$E,0)))</f>
        <v/>
      </c>
      <c r="D1486" s="278"/>
      <c r="E1486" s="215" t="s">
        <v>15631</v>
      </c>
      <c r="F1486" s="215" t="s">
        <v>15631</v>
      </c>
      <c r="G1486" s="215" t="s">
        <v>15631</v>
      </c>
      <c r="H1486" s="216" t="str">
        <f ca="1">IF(ISERROR($V1486),"",OFFSET('Smelter Look-up'!$G$4,$V1486-4,0))</f>
        <v/>
      </c>
      <c r="I1486" s="217" t="s">
        <v>15631</v>
      </c>
      <c r="J1486" s="217" t="s">
        <v>15631</v>
      </c>
      <c r="K1486" s="268"/>
      <c r="L1486" s="268"/>
      <c r="M1486" s="268"/>
      <c r="N1486" s="268"/>
      <c r="O1486" s="268"/>
      <c r="P1486" s="218"/>
      <c r="Q1486" s="269"/>
      <c r="R1486" s="215" t="str">
        <f ca="1">IF(ISERROR($V1486),"",OFFSET('Smelter Look-up'!$C$4,$V1486-4,0)&amp;"")</f>
        <v/>
      </c>
      <c r="S1486" s="222" t="str">
        <f t="shared" ca="1" si="213"/>
        <v/>
      </c>
      <c r="T1486" s="222" t="str">
        <f ca="1">IF(B1486="","",IF(ISERROR(MATCH($J1486,SorP!$B$1:$B$6230,0)),"",INDIRECT("'SorP'!$A$"&amp;MATCH($J1486,SorP!$B$1:$B$6230,0))))</f>
        <v/>
      </c>
      <c r="U1486" s="238"/>
      <c r="V1486" s="270" t="e">
        <f>IF(C1486="",NA(),MATCH($B1486&amp;$C1486,'Smelter Look-up'!$J:$J,0))</f>
        <v>#N/A</v>
      </c>
      <c r="W1486" s="271"/>
      <c r="X1486" s="271">
        <f t="shared" si="214"/>
        <v>0</v>
      </c>
      <c r="Y1486" s="271"/>
      <c r="Z1486" s="271"/>
      <c r="AB1486" s="273" t="str">
        <f t="shared" si="215"/>
        <v/>
      </c>
    </row>
    <row r="1487" spans="1:28" s="272" customFormat="1" ht="20.25">
      <c r="A1487" s="214"/>
      <c r="B1487" s="215" t="str">
        <f>IF(LEN(A1487)=0,"",INDEX('Smelter Look-up'!$A:$A,MATCH($A1487,'Smelter Look-up'!$E:$E,0)))</f>
        <v/>
      </c>
      <c r="C1487" s="219" t="str">
        <f>IF(LEN(A1487)=0,"",INDEX('Smelter Look-up'!$C:$C,MATCH($A1487,'Smelter Look-up'!$E:$E,0)))</f>
        <v/>
      </c>
      <c r="D1487" s="278"/>
      <c r="E1487" s="215" t="s">
        <v>15631</v>
      </c>
      <c r="F1487" s="215" t="s">
        <v>15631</v>
      </c>
      <c r="G1487" s="215" t="s">
        <v>15631</v>
      </c>
      <c r="H1487" s="216" t="str">
        <f ca="1">IF(ISERROR($V1487),"",OFFSET('Smelter Look-up'!$G$4,$V1487-4,0))</f>
        <v/>
      </c>
      <c r="I1487" s="217" t="s">
        <v>15631</v>
      </c>
      <c r="J1487" s="217" t="s">
        <v>15631</v>
      </c>
      <c r="K1487" s="268"/>
      <c r="L1487" s="268"/>
      <c r="M1487" s="268"/>
      <c r="N1487" s="268"/>
      <c r="O1487" s="268"/>
      <c r="P1487" s="218"/>
      <c r="Q1487" s="269"/>
      <c r="R1487" s="215" t="str">
        <f ca="1">IF(ISERROR($V1487),"",OFFSET('Smelter Look-up'!$C$4,$V1487-4,0)&amp;"")</f>
        <v/>
      </c>
      <c r="S1487" s="222" t="str">
        <f t="shared" ca="1" si="213"/>
        <v/>
      </c>
      <c r="T1487" s="222" t="str">
        <f ca="1">IF(B1487="","",IF(ISERROR(MATCH($J1487,SorP!$B$1:$B$6230,0)),"",INDIRECT("'SorP'!$A$"&amp;MATCH($J1487,SorP!$B$1:$B$6230,0))))</f>
        <v/>
      </c>
      <c r="U1487" s="238"/>
      <c r="V1487" s="270" t="e">
        <f>IF(C1487="",NA(),MATCH($B1487&amp;$C1487,'Smelter Look-up'!$J:$J,0))</f>
        <v>#N/A</v>
      </c>
      <c r="W1487" s="271"/>
      <c r="X1487" s="271">
        <f t="shared" si="214"/>
        <v>0</v>
      </c>
      <c r="Y1487" s="271"/>
      <c r="Z1487" s="271"/>
      <c r="AB1487" s="273" t="str">
        <f t="shared" si="215"/>
        <v/>
      </c>
    </row>
    <row r="1488" spans="1:28" s="272" customFormat="1" ht="20.25">
      <c r="A1488" s="214"/>
      <c r="B1488" s="215" t="str">
        <f>IF(LEN(A1488)=0,"",INDEX('Smelter Look-up'!$A:$A,MATCH($A1488,'Smelter Look-up'!$E:$E,0)))</f>
        <v/>
      </c>
      <c r="C1488" s="219" t="str">
        <f>IF(LEN(A1488)=0,"",INDEX('Smelter Look-up'!$C:$C,MATCH($A1488,'Smelter Look-up'!$E:$E,0)))</f>
        <v/>
      </c>
      <c r="D1488" s="278"/>
      <c r="E1488" s="215" t="s">
        <v>15631</v>
      </c>
      <c r="F1488" s="215" t="s">
        <v>15631</v>
      </c>
      <c r="G1488" s="215" t="s">
        <v>15631</v>
      </c>
      <c r="H1488" s="216" t="str">
        <f ca="1">IF(ISERROR($V1488),"",OFFSET('Smelter Look-up'!$G$4,$V1488-4,0))</f>
        <v/>
      </c>
      <c r="I1488" s="217" t="s">
        <v>15631</v>
      </c>
      <c r="J1488" s="217" t="s">
        <v>15631</v>
      </c>
      <c r="K1488" s="268"/>
      <c r="L1488" s="268"/>
      <c r="M1488" s="268"/>
      <c r="N1488" s="268"/>
      <c r="O1488" s="268"/>
      <c r="P1488" s="218"/>
      <c r="Q1488" s="269"/>
      <c r="R1488" s="215" t="str">
        <f ca="1">IF(ISERROR($V1488),"",OFFSET('Smelter Look-up'!$C$4,$V1488-4,0)&amp;"")</f>
        <v/>
      </c>
      <c r="S1488" s="222" t="str">
        <f t="shared" ca="1" si="213"/>
        <v/>
      </c>
      <c r="T1488" s="222" t="str">
        <f ca="1">IF(B1488="","",IF(ISERROR(MATCH($J1488,SorP!$B$1:$B$6230,0)),"",INDIRECT("'SorP'!$A$"&amp;MATCH($J1488,SorP!$B$1:$B$6230,0))))</f>
        <v/>
      </c>
      <c r="U1488" s="238"/>
      <c r="V1488" s="270" t="e">
        <f>IF(C1488="",NA(),MATCH($B1488&amp;$C1488,'Smelter Look-up'!$J:$J,0))</f>
        <v>#N/A</v>
      </c>
      <c r="W1488" s="271"/>
      <c r="X1488" s="271">
        <f t="shared" si="214"/>
        <v>0</v>
      </c>
      <c r="Y1488" s="271"/>
      <c r="Z1488" s="271"/>
      <c r="AB1488" s="273" t="str">
        <f t="shared" si="215"/>
        <v/>
      </c>
    </row>
    <row r="1489" spans="1:28" s="272" customFormat="1" ht="20.25">
      <c r="A1489" s="214"/>
      <c r="B1489" s="215" t="str">
        <f>IF(LEN(A1489)=0,"",INDEX('Smelter Look-up'!$A:$A,MATCH($A1489,'Smelter Look-up'!$E:$E,0)))</f>
        <v/>
      </c>
      <c r="C1489" s="219" t="str">
        <f>IF(LEN(A1489)=0,"",INDEX('Smelter Look-up'!$C:$C,MATCH($A1489,'Smelter Look-up'!$E:$E,0)))</f>
        <v/>
      </c>
      <c r="D1489" s="278"/>
      <c r="E1489" s="215" t="s">
        <v>15631</v>
      </c>
      <c r="F1489" s="215" t="s">
        <v>15631</v>
      </c>
      <c r="G1489" s="215" t="s">
        <v>15631</v>
      </c>
      <c r="H1489" s="216" t="str">
        <f ca="1">IF(ISERROR($V1489),"",OFFSET('Smelter Look-up'!$G$4,$V1489-4,0))</f>
        <v/>
      </c>
      <c r="I1489" s="217" t="s">
        <v>15631</v>
      </c>
      <c r="J1489" s="217" t="s">
        <v>15631</v>
      </c>
      <c r="K1489" s="268"/>
      <c r="L1489" s="268"/>
      <c r="M1489" s="268"/>
      <c r="N1489" s="268"/>
      <c r="O1489" s="268"/>
      <c r="P1489" s="218"/>
      <c r="Q1489" s="269"/>
      <c r="R1489" s="215" t="str">
        <f ca="1">IF(ISERROR($V1489),"",OFFSET('Smelter Look-up'!$C$4,$V1489-4,0)&amp;"")</f>
        <v/>
      </c>
      <c r="S1489" s="222" t="str">
        <f t="shared" ca="1" si="213"/>
        <v/>
      </c>
      <c r="T1489" s="222" t="str">
        <f ca="1">IF(B1489="","",IF(ISERROR(MATCH($J1489,SorP!$B$1:$B$6230,0)),"",INDIRECT("'SorP'!$A$"&amp;MATCH($J1489,SorP!$B$1:$B$6230,0))))</f>
        <v/>
      </c>
      <c r="U1489" s="238"/>
      <c r="V1489" s="270" t="e">
        <f>IF(C1489="",NA(),MATCH($B1489&amp;$C1489,'Smelter Look-up'!$J:$J,0))</f>
        <v>#N/A</v>
      </c>
      <c r="W1489" s="271"/>
      <c r="X1489" s="271">
        <f t="shared" si="214"/>
        <v>0</v>
      </c>
      <c r="Y1489" s="271"/>
      <c r="Z1489" s="271"/>
      <c r="AB1489" s="273" t="str">
        <f t="shared" si="215"/>
        <v/>
      </c>
    </row>
    <row r="1490" spans="1:28" s="272" customFormat="1" ht="20.25">
      <c r="A1490" s="214"/>
      <c r="B1490" s="215" t="str">
        <f>IF(LEN(A1490)=0,"",INDEX('Smelter Look-up'!$A:$A,MATCH($A1490,'Smelter Look-up'!$E:$E,0)))</f>
        <v/>
      </c>
      <c r="C1490" s="219" t="str">
        <f>IF(LEN(A1490)=0,"",INDEX('Smelter Look-up'!$C:$C,MATCH($A1490,'Smelter Look-up'!$E:$E,0)))</f>
        <v/>
      </c>
      <c r="D1490" s="278"/>
      <c r="E1490" s="215" t="s">
        <v>15631</v>
      </c>
      <c r="F1490" s="215" t="s">
        <v>15631</v>
      </c>
      <c r="G1490" s="215" t="s">
        <v>15631</v>
      </c>
      <c r="H1490" s="216" t="str">
        <f ca="1">IF(ISERROR($V1490),"",OFFSET('Smelter Look-up'!$G$4,$V1490-4,0))</f>
        <v/>
      </c>
      <c r="I1490" s="217" t="s">
        <v>15631</v>
      </c>
      <c r="J1490" s="217" t="s">
        <v>15631</v>
      </c>
      <c r="K1490" s="268"/>
      <c r="L1490" s="268"/>
      <c r="M1490" s="268"/>
      <c r="N1490" s="268"/>
      <c r="O1490" s="268"/>
      <c r="P1490" s="218"/>
      <c r="Q1490" s="269"/>
      <c r="R1490" s="215" t="str">
        <f ca="1">IF(ISERROR($V1490),"",OFFSET('Smelter Look-up'!$C$4,$V1490-4,0)&amp;"")</f>
        <v/>
      </c>
      <c r="S1490" s="222" t="str">
        <f t="shared" ca="1" si="213"/>
        <v/>
      </c>
      <c r="T1490" s="222" t="str">
        <f ca="1">IF(B1490="","",IF(ISERROR(MATCH($J1490,SorP!$B$1:$B$6230,0)),"",INDIRECT("'SorP'!$A$"&amp;MATCH($J1490,SorP!$B$1:$B$6230,0))))</f>
        <v/>
      </c>
      <c r="U1490" s="238"/>
      <c r="V1490" s="270" t="e">
        <f>IF(C1490="",NA(),MATCH($B1490&amp;$C1490,'Smelter Look-up'!$J:$J,0))</f>
        <v>#N/A</v>
      </c>
      <c r="W1490" s="271"/>
      <c r="X1490" s="271">
        <f t="shared" si="214"/>
        <v>0</v>
      </c>
      <c r="Y1490" s="271"/>
      <c r="Z1490" s="271"/>
      <c r="AB1490" s="273" t="str">
        <f t="shared" si="215"/>
        <v/>
      </c>
    </row>
    <row r="1491" spans="1:28" s="272" customFormat="1" ht="20.25">
      <c r="A1491" s="214"/>
      <c r="B1491" s="215" t="str">
        <f>IF(LEN(A1491)=0,"",INDEX('Smelter Look-up'!$A:$A,MATCH($A1491,'Smelter Look-up'!$E:$E,0)))</f>
        <v/>
      </c>
      <c r="C1491" s="219" t="str">
        <f>IF(LEN(A1491)=0,"",INDEX('Smelter Look-up'!$C:$C,MATCH($A1491,'Smelter Look-up'!$E:$E,0)))</f>
        <v/>
      </c>
      <c r="D1491" s="278"/>
      <c r="E1491" s="215" t="s">
        <v>15631</v>
      </c>
      <c r="F1491" s="215" t="s">
        <v>15631</v>
      </c>
      <c r="G1491" s="215" t="s">
        <v>15631</v>
      </c>
      <c r="H1491" s="216" t="str">
        <f ca="1">IF(ISERROR($V1491),"",OFFSET('Smelter Look-up'!$G$4,$V1491-4,0))</f>
        <v/>
      </c>
      <c r="I1491" s="217" t="s">
        <v>15631</v>
      </c>
      <c r="J1491" s="217" t="s">
        <v>15631</v>
      </c>
      <c r="K1491" s="268"/>
      <c r="L1491" s="268"/>
      <c r="M1491" s="268"/>
      <c r="N1491" s="268"/>
      <c r="O1491" s="268"/>
      <c r="P1491" s="218"/>
      <c r="Q1491" s="269"/>
      <c r="R1491" s="215" t="str">
        <f ca="1">IF(ISERROR($V1491),"",OFFSET('Smelter Look-up'!$C$4,$V1491-4,0)&amp;"")</f>
        <v/>
      </c>
      <c r="S1491" s="222" t="str">
        <f t="shared" ca="1" si="213"/>
        <v/>
      </c>
      <c r="T1491" s="222" t="str">
        <f ca="1">IF(B1491="","",IF(ISERROR(MATCH($J1491,SorP!$B$1:$B$6230,0)),"",INDIRECT("'SorP'!$A$"&amp;MATCH($J1491,SorP!$B$1:$B$6230,0))))</f>
        <v/>
      </c>
      <c r="U1491" s="238"/>
      <c r="V1491" s="270" t="e">
        <f>IF(C1491="",NA(),MATCH($B1491&amp;$C1491,'Smelter Look-up'!$J:$J,0))</f>
        <v>#N/A</v>
      </c>
      <c r="W1491" s="271"/>
      <c r="X1491" s="271">
        <f t="shared" si="214"/>
        <v>0</v>
      </c>
      <c r="Y1491" s="271"/>
      <c r="Z1491" s="271"/>
      <c r="AB1491" s="273" t="str">
        <f t="shared" si="215"/>
        <v/>
      </c>
    </row>
    <row r="1492" spans="1:28" s="272" customFormat="1" ht="20.25">
      <c r="A1492" s="214"/>
      <c r="B1492" s="215" t="str">
        <f>IF(LEN(A1492)=0,"",INDEX('Smelter Look-up'!$A:$A,MATCH($A1492,'Smelter Look-up'!$E:$E,0)))</f>
        <v/>
      </c>
      <c r="C1492" s="219" t="str">
        <f>IF(LEN(A1492)=0,"",INDEX('Smelter Look-up'!$C:$C,MATCH($A1492,'Smelter Look-up'!$E:$E,0)))</f>
        <v/>
      </c>
      <c r="D1492" s="278"/>
      <c r="E1492" s="215" t="s">
        <v>15631</v>
      </c>
      <c r="F1492" s="215" t="s">
        <v>15631</v>
      </c>
      <c r="G1492" s="215" t="s">
        <v>15631</v>
      </c>
      <c r="H1492" s="216" t="str">
        <f ca="1">IF(ISERROR($V1492),"",OFFSET('Smelter Look-up'!$G$4,$V1492-4,0))</f>
        <v/>
      </c>
      <c r="I1492" s="217" t="s">
        <v>15631</v>
      </c>
      <c r="J1492" s="217" t="s">
        <v>15631</v>
      </c>
      <c r="K1492" s="268"/>
      <c r="L1492" s="268"/>
      <c r="M1492" s="268"/>
      <c r="N1492" s="268"/>
      <c r="O1492" s="268"/>
      <c r="P1492" s="218"/>
      <c r="Q1492" s="269"/>
      <c r="R1492" s="215" t="str">
        <f ca="1">IF(ISERROR($V1492),"",OFFSET('Smelter Look-up'!$C$4,$V1492-4,0)&amp;"")</f>
        <v/>
      </c>
      <c r="S1492" s="222" t="str">
        <f t="shared" ca="1" si="213"/>
        <v/>
      </c>
      <c r="T1492" s="222" t="str">
        <f ca="1">IF(B1492="","",IF(ISERROR(MATCH($J1492,SorP!$B$1:$B$6230,0)),"",INDIRECT("'SorP'!$A$"&amp;MATCH($J1492,SorP!$B$1:$B$6230,0))))</f>
        <v/>
      </c>
      <c r="U1492" s="238"/>
      <c r="V1492" s="270" t="e">
        <f>IF(C1492="",NA(),MATCH($B1492&amp;$C1492,'Smelter Look-up'!$J:$J,0))</f>
        <v>#N/A</v>
      </c>
      <c r="W1492" s="271"/>
      <c r="X1492" s="271">
        <f t="shared" si="214"/>
        <v>0</v>
      </c>
      <c r="Y1492" s="271"/>
      <c r="Z1492" s="271"/>
      <c r="AB1492" s="273" t="str">
        <f t="shared" si="215"/>
        <v/>
      </c>
    </row>
    <row r="1493" spans="1:28" s="272" customFormat="1" ht="20.25">
      <c r="A1493" s="214"/>
      <c r="B1493" s="215" t="str">
        <f>IF(LEN(A1493)=0,"",INDEX('Smelter Look-up'!$A:$A,MATCH($A1493,'Smelter Look-up'!$E:$E,0)))</f>
        <v/>
      </c>
      <c r="C1493" s="219" t="str">
        <f>IF(LEN(A1493)=0,"",INDEX('Smelter Look-up'!$C:$C,MATCH($A1493,'Smelter Look-up'!$E:$E,0)))</f>
        <v/>
      </c>
      <c r="D1493" s="278"/>
      <c r="E1493" s="215" t="s">
        <v>15631</v>
      </c>
      <c r="F1493" s="215" t="s">
        <v>15631</v>
      </c>
      <c r="G1493" s="215" t="s">
        <v>15631</v>
      </c>
      <c r="H1493" s="216" t="str">
        <f ca="1">IF(ISERROR($V1493),"",OFFSET('Smelter Look-up'!$G$4,$V1493-4,0))</f>
        <v/>
      </c>
      <c r="I1493" s="217" t="s">
        <v>15631</v>
      </c>
      <c r="J1493" s="217" t="s">
        <v>15631</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si="214"/>
        <v>0</v>
      </c>
      <c r="Y1493" s="271"/>
      <c r="Z1493" s="271"/>
      <c r="AB1493" s="273" t="str">
        <f t="shared" si="215"/>
        <v/>
      </c>
    </row>
    <row r="1494" spans="1:28" s="272" customFormat="1" ht="20.25">
      <c r="A1494" s="214"/>
      <c r="B1494" s="215" t="str">
        <f>IF(LEN(A1494)=0,"",INDEX('Smelter Look-up'!$A:$A,MATCH($A1494,'Smelter Look-up'!$E:$E,0)))</f>
        <v/>
      </c>
      <c r="C1494" s="219" t="str">
        <f>IF(LEN(A1494)=0,"",INDEX('Smelter Look-up'!$C:$C,MATCH($A1494,'Smelter Look-up'!$E:$E,0)))</f>
        <v/>
      </c>
      <c r="D1494" s="278"/>
      <c r="E1494" s="215" t="s">
        <v>15631</v>
      </c>
      <c r="F1494" s="215" t="s">
        <v>15631</v>
      </c>
      <c r="G1494" s="215" t="s">
        <v>15631</v>
      </c>
      <c r="H1494" s="216" t="str">
        <f ca="1">IF(ISERROR($V1494),"",OFFSET('Smelter Look-up'!$G$4,$V1494-4,0))</f>
        <v/>
      </c>
      <c r="I1494" s="217" t="s">
        <v>15631</v>
      </c>
      <c r="J1494" s="217" t="s">
        <v>15631</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si="214"/>
        <v>0</v>
      </c>
      <c r="Y1494" s="271"/>
      <c r="Z1494" s="271"/>
      <c r="AB1494" s="273" t="str">
        <f t="shared" si="215"/>
        <v/>
      </c>
    </row>
    <row r="1495" spans="1:28" s="272" customFormat="1" ht="20.25">
      <c r="A1495" s="214"/>
      <c r="B1495" s="215" t="str">
        <f>IF(LEN(A1495)=0,"",INDEX('Smelter Look-up'!$A:$A,MATCH($A1495,'Smelter Look-up'!$E:$E,0)))</f>
        <v/>
      </c>
      <c r="C1495" s="219" t="str">
        <f>IF(LEN(A1495)=0,"",INDEX('Smelter Look-up'!$C:$C,MATCH($A1495,'Smelter Look-up'!$E:$E,0)))</f>
        <v/>
      </c>
      <c r="D1495" s="278"/>
      <c r="E1495" s="215" t="s">
        <v>15631</v>
      </c>
      <c r="F1495" s="215" t="s">
        <v>15631</v>
      </c>
      <c r="G1495" s="215" t="s">
        <v>15631</v>
      </c>
      <c r="H1495" s="216" t="str">
        <f ca="1">IF(ISERROR($V1495),"",OFFSET('Smelter Look-up'!$G$4,$V1495-4,0))</f>
        <v/>
      </c>
      <c r="I1495" s="217" t="s">
        <v>15631</v>
      </c>
      <c r="J1495" s="217" t="s">
        <v>15631</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si="214"/>
        <v>0</v>
      </c>
      <c r="Y1495" s="271"/>
      <c r="Z1495" s="271"/>
      <c r="AB1495" s="273" t="str">
        <f t="shared" si="215"/>
        <v/>
      </c>
    </row>
    <row r="1496" spans="1:28" s="272" customFormat="1" ht="20.25">
      <c r="A1496" s="214"/>
      <c r="B1496" s="215" t="str">
        <f>IF(LEN(A1496)=0,"",INDEX('Smelter Look-up'!$A:$A,MATCH($A1496,'Smelter Look-up'!$E:$E,0)))</f>
        <v/>
      </c>
      <c r="C1496" s="219" t="str">
        <f>IF(LEN(A1496)=0,"",INDEX('Smelter Look-up'!$C:$C,MATCH($A1496,'Smelter Look-up'!$E:$E,0)))</f>
        <v/>
      </c>
      <c r="D1496" s="278"/>
      <c r="E1496" s="215" t="s">
        <v>15631</v>
      </c>
      <c r="F1496" s="215" t="s">
        <v>15631</v>
      </c>
      <c r="G1496" s="215" t="s">
        <v>15631</v>
      </c>
      <c r="H1496" s="216" t="str">
        <f ca="1">IF(ISERROR($V1496),"",OFFSET('Smelter Look-up'!$G$4,$V1496-4,0))</f>
        <v/>
      </c>
      <c r="I1496" s="217" t="s">
        <v>15631</v>
      </c>
      <c r="J1496" s="217" t="s">
        <v>15631</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si="214"/>
        <v>0</v>
      </c>
      <c r="Y1496" s="271"/>
      <c r="Z1496" s="271"/>
      <c r="AB1496" s="273" t="str">
        <f t="shared" si="215"/>
        <v/>
      </c>
    </row>
    <row r="1497" spans="1:28" s="272" customFormat="1" ht="20.25">
      <c r="A1497" s="214"/>
      <c r="B1497" s="215" t="str">
        <f>IF(LEN(A1497)=0,"",INDEX('Smelter Look-up'!$A:$A,MATCH($A1497,'Smelter Look-up'!$E:$E,0)))</f>
        <v/>
      </c>
      <c r="C1497" s="219" t="str">
        <f>IF(LEN(A1497)=0,"",INDEX('Smelter Look-up'!$C:$C,MATCH($A1497,'Smelter Look-up'!$E:$E,0)))</f>
        <v/>
      </c>
      <c r="D1497" s="278"/>
      <c r="E1497" s="215" t="s">
        <v>15631</v>
      </c>
      <c r="F1497" s="215" t="s">
        <v>15631</v>
      </c>
      <c r="G1497" s="215" t="s">
        <v>15631</v>
      </c>
      <c r="H1497" s="216" t="str">
        <f ca="1">IF(ISERROR($V1497),"",OFFSET('Smelter Look-up'!$G$4,$V1497-4,0))</f>
        <v/>
      </c>
      <c r="I1497" s="217" t="s">
        <v>15631</v>
      </c>
      <c r="J1497" s="217" t="s">
        <v>15631</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si="214"/>
        <v>0</v>
      </c>
      <c r="Y1497" s="271"/>
      <c r="Z1497" s="271"/>
      <c r="AB1497" s="273" t="str">
        <f t="shared" si="215"/>
        <v/>
      </c>
    </row>
    <row r="1498" spans="1:28" s="272" customFormat="1" ht="20.25">
      <c r="A1498" s="214"/>
      <c r="B1498" s="215" t="str">
        <f>IF(LEN(A1498)=0,"",INDEX('Smelter Look-up'!$A:$A,MATCH($A1498,'Smelter Look-up'!$E:$E,0)))</f>
        <v/>
      </c>
      <c r="C1498" s="219" t="str">
        <f>IF(LEN(A1498)=0,"",INDEX('Smelter Look-up'!$C:$C,MATCH($A1498,'Smelter Look-up'!$E:$E,0)))</f>
        <v/>
      </c>
      <c r="D1498" s="278"/>
      <c r="E1498" s="215" t="s">
        <v>15631</v>
      </c>
      <c r="F1498" s="215" t="s">
        <v>15631</v>
      </c>
      <c r="G1498" s="215" t="s">
        <v>15631</v>
      </c>
      <c r="H1498" s="216" t="str">
        <f ca="1">IF(ISERROR($V1498),"",OFFSET('Smelter Look-up'!$G$4,$V1498-4,0))</f>
        <v/>
      </c>
      <c r="I1498" s="217" t="s">
        <v>15631</v>
      </c>
      <c r="J1498" s="217" t="s">
        <v>15631</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si="214"/>
        <v>0</v>
      </c>
      <c r="Y1498" s="271"/>
      <c r="Z1498" s="271"/>
      <c r="AB1498" s="273" t="str">
        <f t="shared" si="215"/>
        <v/>
      </c>
    </row>
    <row r="1499" spans="1:28" s="272" customFormat="1" ht="20.25">
      <c r="A1499" s="214"/>
      <c r="B1499" s="215" t="str">
        <f>IF(LEN(A1499)=0,"",INDEX('Smelter Look-up'!$A:$A,MATCH($A1499,'Smelter Look-up'!$E:$E,0)))</f>
        <v/>
      </c>
      <c r="C1499" s="219" t="str">
        <f>IF(LEN(A1499)=0,"",INDEX('Smelter Look-up'!$C:$C,MATCH($A1499,'Smelter Look-up'!$E:$E,0)))</f>
        <v/>
      </c>
      <c r="D1499" s="278"/>
      <c r="E1499" s="215" t="s">
        <v>15631</v>
      </c>
      <c r="F1499" s="215" t="s">
        <v>15631</v>
      </c>
      <c r="G1499" s="215" t="s">
        <v>15631</v>
      </c>
      <c r="H1499" s="216" t="str">
        <f ca="1">IF(ISERROR($V1499),"",OFFSET('Smelter Look-up'!$G$4,$V1499-4,0))</f>
        <v/>
      </c>
      <c r="I1499" s="217" t="s">
        <v>15631</v>
      </c>
      <c r="J1499" s="217" t="s">
        <v>15631</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
        <v>15631</v>
      </c>
      <c r="F1500" s="215" t="s">
        <v>15631</v>
      </c>
      <c r="G1500" s="215" t="s">
        <v>15631</v>
      </c>
      <c r="H1500" s="216" t="str">
        <f ca="1">IF(ISERROR($V1500),"",OFFSET('Smelter Look-up'!$G$4,$V1500-4,0))</f>
        <v/>
      </c>
      <c r="I1500" s="217" t="s">
        <v>15631</v>
      </c>
      <c r="J1500" s="217" t="s">
        <v>15631</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
        <v>15631</v>
      </c>
      <c r="F1501" s="215" t="s">
        <v>15631</v>
      </c>
      <c r="G1501" s="215" t="s">
        <v>15631</v>
      </c>
      <c r="H1501" s="216" t="str">
        <f ca="1">IF(ISERROR($V1501),"",OFFSET('Smelter Look-up'!$G$4,$V1501-4,0))</f>
        <v/>
      </c>
      <c r="I1501" s="217" t="s">
        <v>15631</v>
      </c>
      <c r="J1501" s="217" t="s">
        <v>15631</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
        <v>15631</v>
      </c>
      <c r="F1502" s="215" t="s">
        <v>15631</v>
      </c>
      <c r="G1502" s="215" t="s">
        <v>15631</v>
      </c>
      <c r="H1502" s="216" t="str">
        <f ca="1">IF(ISERROR($V1502),"",OFFSET('Smelter Look-up'!$G$4,$V1502-4,0))</f>
        <v/>
      </c>
      <c r="I1502" s="217" t="s">
        <v>15631</v>
      </c>
      <c r="J1502" s="217" t="s">
        <v>15631</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
        <v>15631</v>
      </c>
      <c r="F1503" s="215" t="s">
        <v>15631</v>
      </c>
      <c r="G1503" s="215" t="s">
        <v>15631</v>
      </c>
      <c r="H1503" s="216" t="str">
        <f ca="1">IF(ISERROR($V1503),"",OFFSET('Smelter Look-up'!$G$4,$V1503-4,0))</f>
        <v/>
      </c>
      <c r="I1503" s="217" t="s">
        <v>15631</v>
      </c>
      <c r="J1503" s="217" t="s">
        <v>15631</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
        <v>15631</v>
      </c>
      <c r="F1504" s="215" t="s">
        <v>15631</v>
      </c>
      <c r="G1504" s="215" t="s">
        <v>15631</v>
      </c>
      <c r="H1504" s="216" t="str">
        <f ca="1">IF(ISERROR($V1504),"",OFFSET('Smelter Look-up'!$G$4,$V1504-4,0))</f>
        <v/>
      </c>
      <c r="I1504" s="217" t="s">
        <v>15631</v>
      </c>
      <c r="J1504" s="217" t="s">
        <v>15631</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
        <v>15631</v>
      </c>
      <c r="F1505" s="215" t="s">
        <v>15631</v>
      </c>
      <c r="G1505" s="215" t="s">
        <v>15631</v>
      </c>
      <c r="H1505" s="216" t="str">
        <f ca="1">IF(ISERROR($V1505),"",OFFSET('Smelter Look-up'!$G$4,$V1505-4,0))</f>
        <v/>
      </c>
      <c r="I1505" s="217" t="s">
        <v>15631</v>
      </c>
      <c r="J1505" s="217" t="s">
        <v>15631</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
        <v>15631</v>
      </c>
      <c r="F1506" s="215" t="s">
        <v>15631</v>
      </c>
      <c r="G1506" s="215" t="s">
        <v>15631</v>
      </c>
      <c r="H1506" s="216" t="str">
        <f ca="1">IF(ISERROR($V1506),"",OFFSET('Smelter Look-up'!$G$4,$V1506-4,0))</f>
        <v/>
      </c>
      <c r="I1506" s="217" t="s">
        <v>15631</v>
      </c>
      <c r="J1506" s="217" t="s">
        <v>15631</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
        <v>15631</v>
      </c>
      <c r="F1507" s="215" t="s">
        <v>15631</v>
      </c>
      <c r="G1507" s="215" t="s">
        <v>15631</v>
      </c>
      <c r="H1507" s="216" t="str">
        <f ca="1">IF(ISERROR($V1507),"",OFFSET('Smelter Look-up'!$G$4,$V1507-4,0))</f>
        <v/>
      </c>
      <c r="I1507" s="217" t="s">
        <v>15631</v>
      </c>
      <c r="J1507" s="217" t="s">
        <v>15631</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
        <v>15631</v>
      </c>
      <c r="F1508" s="215" t="s">
        <v>15631</v>
      </c>
      <c r="G1508" s="215" t="s">
        <v>15631</v>
      </c>
      <c r="H1508" s="216" t="str">
        <f ca="1">IF(ISERROR($V1508),"",OFFSET('Smelter Look-up'!$G$4,$V1508-4,0))</f>
        <v/>
      </c>
      <c r="I1508" s="217" t="s">
        <v>15631</v>
      </c>
      <c r="J1508" s="217" t="s">
        <v>15631</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
        <v>15631</v>
      </c>
      <c r="F1509" s="215" t="s">
        <v>15631</v>
      </c>
      <c r="G1509" s="215" t="s">
        <v>15631</v>
      </c>
      <c r="H1509" s="216" t="str">
        <f ca="1">IF(ISERROR($V1509),"",OFFSET('Smelter Look-up'!$G$4,$V1509-4,0))</f>
        <v/>
      </c>
      <c r="I1509" s="217" t="s">
        <v>15631</v>
      </c>
      <c r="J1509" s="217" t="s">
        <v>15631</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
        <v>15631</v>
      </c>
      <c r="F1510" s="215" t="s">
        <v>15631</v>
      </c>
      <c r="G1510" s="215" t="s">
        <v>15631</v>
      </c>
      <c r="H1510" s="216" t="str">
        <f ca="1">IF(ISERROR($V1510),"",OFFSET('Smelter Look-up'!$G$4,$V1510-4,0))</f>
        <v/>
      </c>
      <c r="I1510" s="217" t="s">
        <v>15631</v>
      </c>
      <c r="J1510" s="217" t="s">
        <v>15631</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
        <v>15631</v>
      </c>
      <c r="F1511" s="215" t="s">
        <v>15631</v>
      </c>
      <c r="G1511" s="215" t="s">
        <v>15631</v>
      </c>
      <c r="H1511" s="216" t="str">
        <f ca="1">IF(ISERROR($V1511),"",OFFSET('Smelter Look-up'!$G$4,$V1511-4,0))</f>
        <v/>
      </c>
      <c r="I1511" s="217" t="s">
        <v>15631</v>
      </c>
      <c r="J1511" s="217" t="s">
        <v>15631</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
        <v>15631</v>
      </c>
      <c r="F1512" s="215" t="s">
        <v>15631</v>
      </c>
      <c r="G1512" s="215" t="s">
        <v>15631</v>
      </c>
      <c r="H1512" s="216" t="str">
        <f ca="1">IF(ISERROR($V1512),"",OFFSET('Smelter Look-up'!$G$4,$V1512-4,0))</f>
        <v/>
      </c>
      <c r="I1512" s="217" t="s">
        <v>15631</v>
      </c>
      <c r="J1512" s="217" t="s">
        <v>15631</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
        <v>15631</v>
      </c>
      <c r="F1513" s="215" t="s">
        <v>15631</v>
      </c>
      <c r="G1513" s="215" t="s">
        <v>15631</v>
      </c>
      <c r="H1513" s="216" t="str">
        <f ca="1">IF(ISERROR($V1513),"",OFFSET('Smelter Look-up'!$G$4,$V1513-4,0))</f>
        <v/>
      </c>
      <c r="I1513" s="217" t="s">
        <v>15631</v>
      </c>
      <c r="J1513" s="217" t="s">
        <v>15631</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
        <v>15631</v>
      </c>
      <c r="F1514" s="215" t="s">
        <v>15631</v>
      </c>
      <c r="G1514" s="215" t="s">
        <v>15631</v>
      </c>
      <c r="H1514" s="216" t="str">
        <f ca="1">IF(ISERROR($V1514),"",OFFSET('Smelter Look-up'!$G$4,$V1514-4,0))</f>
        <v/>
      </c>
      <c r="I1514" s="217" t="s">
        <v>15631</v>
      </c>
      <c r="J1514" s="217" t="s">
        <v>15631</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
        <v>15631</v>
      </c>
      <c r="F1515" s="215" t="s">
        <v>15631</v>
      </c>
      <c r="G1515" s="215" t="s">
        <v>15631</v>
      </c>
      <c r="H1515" s="216" t="str">
        <f ca="1">IF(ISERROR($V1515),"",OFFSET('Smelter Look-up'!$G$4,$V1515-4,0))</f>
        <v/>
      </c>
      <c r="I1515" s="217" t="s">
        <v>15631</v>
      </c>
      <c r="J1515" s="217" t="s">
        <v>15631</v>
      </c>
      <c r="K1515" s="268"/>
      <c r="L1515" s="268"/>
      <c r="M1515" s="268"/>
      <c r="N1515" s="268"/>
      <c r="O1515" s="268"/>
      <c r="P1515" s="218"/>
      <c r="Q1515" s="269"/>
      <c r="R1515" s="215" t="str">
        <f ca="1">IF(ISERROR($V1515),"",OFFSET('Smelter Look-up'!$C$4,$V1515-4,0)&amp;"")</f>
        <v/>
      </c>
      <c r="S1515" s="222" t="str">
        <f t="shared" ref="S1515" ca="1" si="216">IF(B1515="","",IF(ISERROR(MATCH($E1515,CL,0)),"Unknown",INDIRECT("'C'!$A$"&amp;MATCH($E1515,CL,0)+1)))</f>
        <v/>
      </c>
      <c r="T1515" s="222" t="str">
        <f ca="1">IF(B1515="","",IF(ISERROR(MATCH($J1515,SorP!$B$1:$B$6230,0)),"",INDIRECT("'SorP'!$A$"&amp;MATCH($J1515,SorP!$B$1:$B$6230,0))))</f>
        <v/>
      </c>
      <c r="U1515" s="238"/>
      <c r="V1515" s="270" t="e">
        <f>IF(C1515="",NA(),MATCH($B1515&amp;$C1515,'Smelter Look-up'!$J:$J,0))</f>
        <v>#N/A</v>
      </c>
      <c r="W1515" s="271"/>
      <c r="X1515" s="271">
        <f t="shared" ref="X1515" si="217">IF(AND(C1515="Smelter not listed",OR(LEN(D1515)=0,LEN(E1515)=0)),1,0)</f>
        <v>0</v>
      </c>
      <c r="Y1515" s="271"/>
      <c r="Z1515" s="271"/>
      <c r="AB1515" s="273" t="str">
        <f t="shared" ref="AB1515" si="218">B1515&amp;C1515</f>
        <v/>
      </c>
    </row>
    <row r="1516" spans="1:28" s="272" customFormat="1" ht="20.25">
      <c r="A1516" s="214"/>
      <c r="B1516" s="215" t="str">
        <f>IF(LEN(A1516)=0,"",INDEX('Smelter Look-up'!$A:$A,MATCH($A1516,'Smelter Look-up'!$E:$E,0)))</f>
        <v/>
      </c>
      <c r="C1516" s="219" t="str">
        <f>IF(LEN(A1516)=0,"",INDEX('Smelter Look-up'!$C:$C,MATCH($A1516,'Smelter Look-up'!$E:$E,0)))</f>
        <v/>
      </c>
      <c r="D1516" s="278"/>
      <c r="E1516" s="215" t="s">
        <v>15631</v>
      </c>
      <c r="F1516" s="215" t="s">
        <v>15631</v>
      </c>
      <c r="G1516" s="215" t="s">
        <v>15631</v>
      </c>
      <c r="H1516" s="216" t="str">
        <f ca="1">IF(ISERROR($V1516),"",OFFSET('Smelter Look-up'!$G$4,$V1516-4,0))</f>
        <v/>
      </c>
      <c r="I1516" s="217" t="s">
        <v>15631</v>
      </c>
      <c r="J1516" s="217" t="s">
        <v>15631</v>
      </c>
      <c r="K1516" s="268"/>
      <c r="L1516" s="268"/>
      <c r="M1516" s="268"/>
      <c r="N1516" s="268"/>
      <c r="O1516" s="268"/>
      <c r="P1516" s="218"/>
      <c r="Q1516" s="269"/>
      <c r="R1516" s="215" t="str">
        <f ca="1">IF(ISERROR($V1516),"",OFFSET('Smelter Look-up'!$C$4,$V1516-4,0)&amp;"")</f>
        <v/>
      </c>
      <c r="S1516" s="222" t="str">
        <f t="shared" ref="S1516:S1547" ca="1" si="219">IF(B1516="","",IF(ISERROR(MATCH($E1516,CL,0)),"Unknown",INDIRECT("'C'!$A$"&amp;MATCH($E1516,CL,0)+1)))</f>
        <v/>
      </c>
      <c r="T1516" s="222" t="str">
        <f ca="1">IF(B1516="","",IF(ISERROR(MATCH($J1516,SorP!$B$1:$B$6230,0)),"",INDIRECT("'SorP'!$A$"&amp;MATCH($J1516,SorP!$B$1:$B$6230,0))))</f>
        <v/>
      </c>
      <c r="U1516" s="238"/>
      <c r="V1516" s="270" t="e">
        <f>IF(C1516="",NA(),MATCH($B1516&amp;$C1516,'Smelter Look-up'!$J:$J,0))</f>
        <v>#N/A</v>
      </c>
      <c r="W1516" s="271"/>
      <c r="X1516" s="271">
        <f t="shared" ref="X1516:X1547" si="220">IF(AND(C1516="Smelter not listed",OR(LEN(D1516)=0,LEN(E1516)=0)),1,0)</f>
        <v>0</v>
      </c>
      <c r="Y1516" s="271"/>
      <c r="Z1516" s="271"/>
      <c r="AB1516" s="273" t="str">
        <f t="shared" ref="AB1516:AB1547" si="221">B1516&amp;C1516</f>
        <v/>
      </c>
    </row>
    <row r="1517" spans="1:28" s="272" customFormat="1" ht="20.25">
      <c r="A1517" s="214"/>
      <c r="B1517" s="215" t="str">
        <f>IF(LEN(A1517)=0,"",INDEX('Smelter Look-up'!$A:$A,MATCH($A1517,'Smelter Look-up'!$E:$E,0)))</f>
        <v/>
      </c>
      <c r="C1517" s="219" t="str">
        <f>IF(LEN(A1517)=0,"",INDEX('Smelter Look-up'!$C:$C,MATCH($A1517,'Smelter Look-up'!$E:$E,0)))</f>
        <v/>
      </c>
      <c r="D1517" s="278"/>
      <c r="E1517" s="215" t="s">
        <v>15631</v>
      </c>
      <c r="F1517" s="215" t="s">
        <v>15631</v>
      </c>
      <c r="G1517" s="215" t="s">
        <v>15631</v>
      </c>
      <c r="H1517" s="216" t="str">
        <f ca="1">IF(ISERROR($V1517),"",OFFSET('Smelter Look-up'!$G$4,$V1517-4,0))</f>
        <v/>
      </c>
      <c r="I1517" s="217" t="s">
        <v>15631</v>
      </c>
      <c r="J1517" s="217" t="s">
        <v>15631</v>
      </c>
      <c r="K1517" s="268"/>
      <c r="L1517" s="268"/>
      <c r="M1517" s="268"/>
      <c r="N1517" s="268"/>
      <c r="O1517" s="268"/>
      <c r="P1517" s="218"/>
      <c r="Q1517" s="269"/>
      <c r="R1517" s="215" t="str">
        <f ca="1">IF(ISERROR($V1517),"",OFFSET('Smelter Look-up'!$C$4,$V1517-4,0)&amp;"")</f>
        <v/>
      </c>
      <c r="S1517" s="222" t="str">
        <f t="shared" ca="1" si="219"/>
        <v/>
      </c>
      <c r="T1517" s="222" t="str">
        <f ca="1">IF(B1517="","",IF(ISERROR(MATCH($J1517,SorP!$B$1:$B$6230,0)),"",INDIRECT("'SorP'!$A$"&amp;MATCH($J1517,SorP!$B$1:$B$6230,0))))</f>
        <v/>
      </c>
      <c r="U1517" s="238"/>
      <c r="V1517" s="270" t="e">
        <f>IF(C1517="",NA(),MATCH($B1517&amp;$C1517,'Smelter Look-up'!$J:$J,0))</f>
        <v>#N/A</v>
      </c>
      <c r="W1517" s="271"/>
      <c r="X1517" s="271">
        <f t="shared" si="220"/>
        <v>0</v>
      </c>
      <c r="Y1517" s="271"/>
      <c r="Z1517" s="271"/>
      <c r="AB1517" s="273" t="str">
        <f t="shared" si="221"/>
        <v/>
      </c>
    </row>
    <row r="1518" spans="1:28" s="272" customFormat="1" ht="20.25">
      <c r="A1518" s="214"/>
      <c r="B1518" s="215" t="str">
        <f>IF(LEN(A1518)=0,"",INDEX('Smelter Look-up'!$A:$A,MATCH($A1518,'Smelter Look-up'!$E:$E,0)))</f>
        <v/>
      </c>
      <c r="C1518" s="219" t="str">
        <f>IF(LEN(A1518)=0,"",INDEX('Smelter Look-up'!$C:$C,MATCH($A1518,'Smelter Look-up'!$E:$E,0)))</f>
        <v/>
      </c>
      <c r="D1518" s="278"/>
      <c r="E1518" s="215" t="s">
        <v>15631</v>
      </c>
      <c r="F1518" s="215" t="s">
        <v>15631</v>
      </c>
      <c r="G1518" s="215" t="s">
        <v>15631</v>
      </c>
      <c r="H1518" s="216" t="str">
        <f ca="1">IF(ISERROR($V1518),"",OFFSET('Smelter Look-up'!$G$4,$V1518-4,0))</f>
        <v/>
      </c>
      <c r="I1518" s="217" t="s">
        <v>15631</v>
      </c>
      <c r="J1518" s="217" t="s">
        <v>15631</v>
      </c>
      <c r="K1518" s="268"/>
      <c r="L1518" s="268"/>
      <c r="M1518" s="268"/>
      <c r="N1518" s="268"/>
      <c r="O1518" s="268"/>
      <c r="P1518" s="218"/>
      <c r="Q1518" s="269"/>
      <c r="R1518" s="215" t="str">
        <f ca="1">IF(ISERROR($V1518),"",OFFSET('Smelter Look-up'!$C$4,$V1518-4,0)&amp;"")</f>
        <v/>
      </c>
      <c r="S1518" s="222" t="str">
        <f t="shared" ca="1" si="219"/>
        <v/>
      </c>
      <c r="T1518" s="222" t="str">
        <f ca="1">IF(B1518="","",IF(ISERROR(MATCH($J1518,SorP!$B$1:$B$6230,0)),"",INDIRECT("'SorP'!$A$"&amp;MATCH($J1518,SorP!$B$1:$B$6230,0))))</f>
        <v/>
      </c>
      <c r="U1518" s="238"/>
      <c r="V1518" s="270" t="e">
        <f>IF(C1518="",NA(),MATCH($B1518&amp;$C1518,'Smelter Look-up'!$J:$J,0))</f>
        <v>#N/A</v>
      </c>
      <c r="W1518" s="271"/>
      <c r="X1518" s="271">
        <f t="shared" si="220"/>
        <v>0</v>
      </c>
      <c r="Y1518" s="271"/>
      <c r="Z1518" s="271"/>
      <c r="AB1518" s="273" t="str">
        <f t="shared" si="221"/>
        <v/>
      </c>
    </row>
    <row r="1519" spans="1:28" s="272" customFormat="1" ht="20.25">
      <c r="A1519" s="214"/>
      <c r="B1519" s="215" t="str">
        <f>IF(LEN(A1519)=0,"",INDEX('Smelter Look-up'!$A:$A,MATCH($A1519,'Smelter Look-up'!$E:$E,0)))</f>
        <v/>
      </c>
      <c r="C1519" s="219" t="str">
        <f>IF(LEN(A1519)=0,"",INDEX('Smelter Look-up'!$C:$C,MATCH($A1519,'Smelter Look-up'!$E:$E,0)))</f>
        <v/>
      </c>
      <c r="D1519" s="278"/>
      <c r="E1519" s="215" t="s">
        <v>15631</v>
      </c>
      <c r="F1519" s="215" t="s">
        <v>15631</v>
      </c>
      <c r="G1519" s="215" t="s">
        <v>15631</v>
      </c>
      <c r="H1519" s="216" t="str">
        <f ca="1">IF(ISERROR($V1519),"",OFFSET('Smelter Look-up'!$G$4,$V1519-4,0))</f>
        <v/>
      </c>
      <c r="I1519" s="217" t="s">
        <v>15631</v>
      </c>
      <c r="J1519" s="217" t="s">
        <v>15631</v>
      </c>
      <c r="K1519" s="268"/>
      <c r="L1519" s="268"/>
      <c r="M1519" s="268"/>
      <c r="N1519" s="268"/>
      <c r="O1519" s="268"/>
      <c r="P1519" s="218"/>
      <c r="Q1519" s="269"/>
      <c r="R1519" s="215" t="str">
        <f ca="1">IF(ISERROR($V1519),"",OFFSET('Smelter Look-up'!$C$4,$V1519-4,0)&amp;"")</f>
        <v/>
      </c>
      <c r="S1519" s="222" t="str">
        <f t="shared" ca="1" si="219"/>
        <v/>
      </c>
      <c r="T1519" s="222" t="str">
        <f ca="1">IF(B1519="","",IF(ISERROR(MATCH($J1519,SorP!$B$1:$B$6230,0)),"",INDIRECT("'SorP'!$A$"&amp;MATCH($J1519,SorP!$B$1:$B$6230,0))))</f>
        <v/>
      </c>
      <c r="U1519" s="238"/>
      <c r="V1519" s="270" t="e">
        <f>IF(C1519="",NA(),MATCH($B1519&amp;$C1519,'Smelter Look-up'!$J:$J,0))</f>
        <v>#N/A</v>
      </c>
      <c r="W1519" s="271"/>
      <c r="X1519" s="271">
        <f t="shared" si="220"/>
        <v>0</v>
      </c>
      <c r="Y1519" s="271"/>
      <c r="Z1519" s="271"/>
      <c r="AB1519" s="273" t="str">
        <f t="shared" si="221"/>
        <v/>
      </c>
    </row>
    <row r="1520" spans="1:28" s="272" customFormat="1" ht="20.25">
      <c r="A1520" s="214"/>
      <c r="B1520" s="215" t="str">
        <f>IF(LEN(A1520)=0,"",INDEX('Smelter Look-up'!$A:$A,MATCH($A1520,'Smelter Look-up'!$E:$E,0)))</f>
        <v/>
      </c>
      <c r="C1520" s="219" t="str">
        <f>IF(LEN(A1520)=0,"",INDEX('Smelter Look-up'!$C:$C,MATCH($A1520,'Smelter Look-up'!$E:$E,0)))</f>
        <v/>
      </c>
      <c r="D1520" s="278"/>
      <c r="E1520" s="215" t="s">
        <v>15631</v>
      </c>
      <c r="F1520" s="215" t="s">
        <v>15631</v>
      </c>
      <c r="G1520" s="215" t="s">
        <v>15631</v>
      </c>
      <c r="H1520" s="216" t="str">
        <f ca="1">IF(ISERROR($V1520),"",OFFSET('Smelter Look-up'!$G$4,$V1520-4,0))</f>
        <v/>
      </c>
      <c r="I1520" s="217" t="s">
        <v>15631</v>
      </c>
      <c r="J1520" s="217" t="s">
        <v>15631</v>
      </c>
      <c r="K1520" s="268"/>
      <c r="L1520" s="268"/>
      <c r="M1520" s="268"/>
      <c r="N1520" s="268"/>
      <c r="O1520" s="268"/>
      <c r="P1520" s="218"/>
      <c r="Q1520" s="269"/>
      <c r="R1520" s="215" t="str">
        <f ca="1">IF(ISERROR($V1520),"",OFFSET('Smelter Look-up'!$C$4,$V1520-4,0)&amp;"")</f>
        <v/>
      </c>
      <c r="S1520" s="222" t="str">
        <f t="shared" ca="1" si="219"/>
        <v/>
      </c>
      <c r="T1520" s="222" t="str">
        <f ca="1">IF(B1520="","",IF(ISERROR(MATCH($J1520,SorP!$B$1:$B$6230,0)),"",INDIRECT("'SorP'!$A$"&amp;MATCH($J1520,SorP!$B$1:$B$6230,0))))</f>
        <v/>
      </c>
      <c r="U1520" s="238"/>
      <c r="V1520" s="270" t="e">
        <f>IF(C1520="",NA(),MATCH($B1520&amp;$C1520,'Smelter Look-up'!$J:$J,0))</f>
        <v>#N/A</v>
      </c>
      <c r="W1520" s="271"/>
      <c r="X1520" s="271">
        <f t="shared" si="220"/>
        <v>0</v>
      </c>
      <c r="Y1520" s="271"/>
      <c r="Z1520" s="271"/>
      <c r="AB1520" s="273" t="str">
        <f t="shared" si="221"/>
        <v/>
      </c>
    </row>
    <row r="1521" spans="1:28" s="272" customFormat="1" ht="20.25">
      <c r="A1521" s="214"/>
      <c r="B1521" s="215" t="str">
        <f>IF(LEN(A1521)=0,"",INDEX('Smelter Look-up'!$A:$A,MATCH($A1521,'Smelter Look-up'!$E:$E,0)))</f>
        <v/>
      </c>
      <c r="C1521" s="219" t="str">
        <f>IF(LEN(A1521)=0,"",INDEX('Smelter Look-up'!$C:$C,MATCH($A1521,'Smelter Look-up'!$E:$E,0)))</f>
        <v/>
      </c>
      <c r="D1521" s="278"/>
      <c r="E1521" s="215" t="s">
        <v>15631</v>
      </c>
      <c r="F1521" s="215" t="s">
        <v>15631</v>
      </c>
      <c r="G1521" s="215" t="s">
        <v>15631</v>
      </c>
      <c r="H1521" s="216" t="str">
        <f ca="1">IF(ISERROR($V1521),"",OFFSET('Smelter Look-up'!$G$4,$V1521-4,0))</f>
        <v/>
      </c>
      <c r="I1521" s="217" t="s">
        <v>15631</v>
      </c>
      <c r="J1521" s="217" t="s">
        <v>15631</v>
      </c>
      <c r="K1521" s="268"/>
      <c r="L1521" s="268"/>
      <c r="M1521" s="268"/>
      <c r="N1521" s="268"/>
      <c r="O1521" s="268"/>
      <c r="P1521" s="218"/>
      <c r="Q1521" s="269"/>
      <c r="R1521" s="215" t="str">
        <f ca="1">IF(ISERROR($V1521),"",OFFSET('Smelter Look-up'!$C$4,$V1521-4,0)&amp;"")</f>
        <v/>
      </c>
      <c r="S1521" s="222" t="str">
        <f t="shared" ca="1" si="219"/>
        <v/>
      </c>
      <c r="T1521" s="222" t="str">
        <f ca="1">IF(B1521="","",IF(ISERROR(MATCH($J1521,SorP!$B$1:$B$6230,0)),"",INDIRECT("'SorP'!$A$"&amp;MATCH($J1521,SorP!$B$1:$B$6230,0))))</f>
        <v/>
      </c>
      <c r="U1521" s="238"/>
      <c r="V1521" s="270" t="e">
        <f>IF(C1521="",NA(),MATCH($B1521&amp;$C1521,'Smelter Look-up'!$J:$J,0))</f>
        <v>#N/A</v>
      </c>
      <c r="W1521" s="271"/>
      <c r="X1521" s="271">
        <f t="shared" si="220"/>
        <v>0</v>
      </c>
      <c r="Y1521" s="271"/>
      <c r="Z1521" s="271"/>
      <c r="AB1521" s="273" t="str">
        <f t="shared" si="221"/>
        <v/>
      </c>
    </row>
    <row r="1522" spans="1:28" s="272" customFormat="1" ht="20.25">
      <c r="A1522" s="214"/>
      <c r="B1522" s="215" t="str">
        <f>IF(LEN(A1522)=0,"",INDEX('Smelter Look-up'!$A:$A,MATCH($A1522,'Smelter Look-up'!$E:$E,0)))</f>
        <v/>
      </c>
      <c r="C1522" s="219" t="str">
        <f>IF(LEN(A1522)=0,"",INDEX('Smelter Look-up'!$C:$C,MATCH($A1522,'Smelter Look-up'!$E:$E,0)))</f>
        <v/>
      </c>
      <c r="D1522" s="278"/>
      <c r="E1522" s="215" t="s">
        <v>15631</v>
      </c>
      <c r="F1522" s="215" t="s">
        <v>15631</v>
      </c>
      <c r="G1522" s="215" t="s">
        <v>15631</v>
      </c>
      <c r="H1522" s="216" t="str">
        <f ca="1">IF(ISERROR($V1522),"",OFFSET('Smelter Look-up'!$G$4,$V1522-4,0))</f>
        <v/>
      </c>
      <c r="I1522" s="217" t="s">
        <v>15631</v>
      </c>
      <c r="J1522" s="217" t="s">
        <v>15631</v>
      </c>
      <c r="K1522" s="268"/>
      <c r="L1522" s="268"/>
      <c r="M1522" s="268"/>
      <c r="N1522" s="268"/>
      <c r="O1522" s="268"/>
      <c r="P1522" s="218"/>
      <c r="Q1522" s="269"/>
      <c r="R1522" s="215" t="str">
        <f ca="1">IF(ISERROR($V1522),"",OFFSET('Smelter Look-up'!$C$4,$V1522-4,0)&amp;"")</f>
        <v/>
      </c>
      <c r="S1522" s="222" t="str">
        <f t="shared" ca="1" si="219"/>
        <v/>
      </c>
      <c r="T1522" s="222" t="str">
        <f ca="1">IF(B1522="","",IF(ISERROR(MATCH($J1522,SorP!$B$1:$B$6230,0)),"",INDIRECT("'SorP'!$A$"&amp;MATCH($J1522,SorP!$B$1:$B$6230,0))))</f>
        <v/>
      </c>
      <c r="U1522" s="238"/>
      <c r="V1522" s="270" t="e">
        <f>IF(C1522="",NA(),MATCH($B1522&amp;$C1522,'Smelter Look-up'!$J:$J,0))</f>
        <v>#N/A</v>
      </c>
      <c r="W1522" s="271"/>
      <c r="X1522" s="271">
        <f t="shared" si="220"/>
        <v>0</v>
      </c>
      <c r="Y1522" s="271"/>
      <c r="Z1522" s="271"/>
      <c r="AB1522" s="273" t="str">
        <f t="shared" si="221"/>
        <v/>
      </c>
    </row>
    <row r="1523" spans="1:28" s="272" customFormat="1" ht="20.25">
      <c r="A1523" s="214"/>
      <c r="B1523" s="215" t="str">
        <f>IF(LEN(A1523)=0,"",INDEX('Smelter Look-up'!$A:$A,MATCH($A1523,'Smelter Look-up'!$E:$E,0)))</f>
        <v/>
      </c>
      <c r="C1523" s="219" t="str">
        <f>IF(LEN(A1523)=0,"",INDEX('Smelter Look-up'!$C:$C,MATCH($A1523,'Smelter Look-up'!$E:$E,0)))</f>
        <v/>
      </c>
      <c r="D1523" s="278"/>
      <c r="E1523" s="215" t="s">
        <v>15631</v>
      </c>
      <c r="F1523" s="215" t="s">
        <v>15631</v>
      </c>
      <c r="G1523" s="215" t="s">
        <v>15631</v>
      </c>
      <c r="H1523" s="216" t="str">
        <f ca="1">IF(ISERROR($V1523),"",OFFSET('Smelter Look-up'!$G$4,$V1523-4,0))</f>
        <v/>
      </c>
      <c r="I1523" s="217" t="s">
        <v>15631</v>
      </c>
      <c r="J1523" s="217" t="s">
        <v>15631</v>
      </c>
      <c r="K1523" s="268"/>
      <c r="L1523" s="268"/>
      <c r="M1523" s="268"/>
      <c r="N1523" s="268"/>
      <c r="O1523" s="268"/>
      <c r="P1523" s="218"/>
      <c r="Q1523" s="269"/>
      <c r="R1523" s="215" t="str">
        <f ca="1">IF(ISERROR($V1523),"",OFFSET('Smelter Look-up'!$C$4,$V1523-4,0)&amp;"")</f>
        <v/>
      </c>
      <c r="S1523" s="222" t="str">
        <f t="shared" ca="1" si="219"/>
        <v/>
      </c>
      <c r="T1523" s="222" t="str">
        <f ca="1">IF(B1523="","",IF(ISERROR(MATCH($J1523,SorP!$B$1:$B$6230,0)),"",INDIRECT("'SorP'!$A$"&amp;MATCH($J1523,SorP!$B$1:$B$6230,0))))</f>
        <v/>
      </c>
      <c r="U1523" s="238"/>
      <c r="V1523" s="270" t="e">
        <f>IF(C1523="",NA(),MATCH($B1523&amp;$C1523,'Smelter Look-up'!$J:$J,0))</f>
        <v>#N/A</v>
      </c>
      <c r="W1523" s="271"/>
      <c r="X1523" s="271">
        <f t="shared" si="220"/>
        <v>0</v>
      </c>
      <c r="Y1523" s="271"/>
      <c r="Z1523" s="271"/>
      <c r="AB1523" s="273" t="str">
        <f t="shared" si="221"/>
        <v/>
      </c>
    </row>
    <row r="1524" spans="1:28" s="272" customFormat="1" ht="20.25">
      <c r="A1524" s="214"/>
      <c r="B1524" s="215" t="str">
        <f>IF(LEN(A1524)=0,"",INDEX('Smelter Look-up'!$A:$A,MATCH($A1524,'Smelter Look-up'!$E:$E,0)))</f>
        <v/>
      </c>
      <c r="C1524" s="219" t="str">
        <f>IF(LEN(A1524)=0,"",INDEX('Smelter Look-up'!$C:$C,MATCH($A1524,'Smelter Look-up'!$E:$E,0)))</f>
        <v/>
      </c>
      <c r="D1524" s="278"/>
      <c r="E1524" s="215" t="s">
        <v>15631</v>
      </c>
      <c r="F1524" s="215" t="s">
        <v>15631</v>
      </c>
      <c r="G1524" s="215" t="s">
        <v>15631</v>
      </c>
      <c r="H1524" s="216" t="str">
        <f ca="1">IF(ISERROR($V1524),"",OFFSET('Smelter Look-up'!$G$4,$V1524-4,0))</f>
        <v/>
      </c>
      <c r="I1524" s="217" t="s">
        <v>15631</v>
      </c>
      <c r="J1524" s="217" t="s">
        <v>15631</v>
      </c>
      <c r="K1524" s="268"/>
      <c r="L1524" s="268"/>
      <c r="M1524" s="268"/>
      <c r="N1524" s="268"/>
      <c r="O1524" s="268"/>
      <c r="P1524" s="218"/>
      <c r="Q1524" s="269"/>
      <c r="R1524" s="215" t="str">
        <f ca="1">IF(ISERROR($V1524),"",OFFSET('Smelter Look-up'!$C$4,$V1524-4,0)&amp;"")</f>
        <v/>
      </c>
      <c r="S1524" s="222" t="str">
        <f t="shared" ca="1" si="219"/>
        <v/>
      </c>
      <c r="T1524" s="222" t="str">
        <f ca="1">IF(B1524="","",IF(ISERROR(MATCH($J1524,SorP!$B$1:$B$6230,0)),"",INDIRECT("'SorP'!$A$"&amp;MATCH($J1524,SorP!$B$1:$B$6230,0))))</f>
        <v/>
      </c>
      <c r="U1524" s="238"/>
      <c r="V1524" s="270" t="e">
        <f>IF(C1524="",NA(),MATCH($B1524&amp;$C1524,'Smelter Look-up'!$J:$J,0))</f>
        <v>#N/A</v>
      </c>
      <c r="W1524" s="271"/>
      <c r="X1524" s="271">
        <f t="shared" si="220"/>
        <v>0</v>
      </c>
      <c r="Y1524" s="271"/>
      <c r="Z1524" s="271"/>
      <c r="AB1524" s="273" t="str">
        <f t="shared" si="221"/>
        <v/>
      </c>
    </row>
    <row r="1525" spans="1:28" s="272" customFormat="1" ht="20.25">
      <c r="A1525" s="214"/>
      <c r="B1525" s="215" t="str">
        <f>IF(LEN(A1525)=0,"",INDEX('Smelter Look-up'!$A:$A,MATCH($A1525,'Smelter Look-up'!$E:$E,0)))</f>
        <v/>
      </c>
      <c r="C1525" s="219" t="str">
        <f>IF(LEN(A1525)=0,"",INDEX('Smelter Look-up'!$C:$C,MATCH($A1525,'Smelter Look-up'!$E:$E,0)))</f>
        <v/>
      </c>
      <c r="D1525" s="278"/>
      <c r="E1525" s="215" t="s">
        <v>15631</v>
      </c>
      <c r="F1525" s="215" t="s">
        <v>15631</v>
      </c>
      <c r="G1525" s="215" t="s">
        <v>15631</v>
      </c>
      <c r="H1525" s="216" t="str">
        <f ca="1">IF(ISERROR($V1525),"",OFFSET('Smelter Look-up'!$G$4,$V1525-4,0))</f>
        <v/>
      </c>
      <c r="I1525" s="217" t="s">
        <v>15631</v>
      </c>
      <c r="J1525" s="217" t="s">
        <v>15631</v>
      </c>
      <c r="K1525" s="268"/>
      <c r="L1525" s="268"/>
      <c r="M1525" s="268"/>
      <c r="N1525" s="268"/>
      <c r="O1525" s="268"/>
      <c r="P1525" s="218"/>
      <c r="Q1525" s="269"/>
      <c r="R1525" s="215" t="str">
        <f ca="1">IF(ISERROR($V1525),"",OFFSET('Smelter Look-up'!$C$4,$V1525-4,0)&amp;"")</f>
        <v/>
      </c>
      <c r="S1525" s="222" t="str">
        <f t="shared" ca="1" si="219"/>
        <v/>
      </c>
      <c r="T1525" s="222" t="str">
        <f ca="1">IF(B1525="","",IF(ISERROR(MATCH($J1525,SorP!$B$1:$B$6230,0)),"",INDIRECT("'SorP'!$A$"&amp;MATCH($J1525,SorP!$B$1:$B$6230,0))))</f>
        <v/>
      </c>
      <c r="U1525" s="238"/>
      <c r="V1525" s="270" t="e">
        <f>IF(C1525="",NA(),MATCH($B1525&amp;$C1525,'Smelter Look-up'!$J:$J,0))</f>
        <v>#N/A</v>
      </c>
      <c r="W1525" s="271"/>
      <c r="X1525" s="271">
        <f t="shared" si="220"/>
        <v>0</v>
      </c>
      <c r="Y1525" s="271"/>
      <c r="Z1525" s="271"/>
      <c r="AB1525" s="273" t="str">
        <f t="shared" si="221"/>
        <v/>
      </c>
    </row>
    <row r="1526" spans="1:28" s="272" customFormat="1" ht="20.25">
      <c r="A1526" s="214"/>
      <c r="B1526" s="215" t="str">
        <f>IF(LEN(A1526)=0,"",INDEX('Smelter Look-up'!$A:$A,MATCH($A1526,'Smelter Look-up'!$E:$E,0)))</f>
        <v/>
      </c>
      <c r="C1526" s="219" t="str">
        <f>IF(LEN(A1526)=0,"",INDEX('Smelter Look-up'!$C:$C,MATCH($A1526,'Smelter Look-up'!$E:$E,0)))</f>
        <v/>
      </c>
      <c r="D1526" s="278"/>
      <c r="E1526" s="215" t="s">
        <v>15631</v>
      </c>
      <c r="F1526" s="215" t="s">
        <v>15631</v>
      </c>
      <c r="G1526" s="215" t="s">
        <v>15631</v>
      </c>
      <c r="H1526" s="216" t="str">
        <f ca="1">IF(ISERROR($V1526),"",OFFSET('Smelter Look-up'!$G$4,$V1526-4,0))</f>
        <v/>
      </c>
      <c r="I1526" s="217" t="s">
        <v>15631</v>
      </c>
      <c r="J1526" s="217" t="s">
        <v>15631</v>
      </c>
      <c r="K1526" s="268"/>
      <c r="L1526" s="268"/>
      <c r="M1526" s="268"/>
      <c r="N1526" s="268"/>
      <c r="O1526" s="268"/>
      <c r="P1526" s="218"/>
      <c r="Q1526" s="269"/>
      <c r="R1526" s="215" t="str">
        <f ca="1">IF(ISERROR($V1526),"",OFFSET('Smelter Look-up'!$C$4,$V1526-4,0)&amp;"")</f>
        <v/>
      </c>
      <c r="S1526" s="222" t="str">
        <f t="shared" ca="1" si="219"/>
        <v/>
      </c>
      <c r="T1526" s="222" t="str">
        <f ca="1">IF(B1526="","",IF(ISERROR(MATCH($J1526,SorP!$B$1:$B$6230,0)),"",INDIRECT("'SorP'!$A$"&amp;MATCH($J1526,SorP!$B$1:$B$6230,0))))</f>
        <v/>
      </c>
      <c r="U1526" s="238"/>
      <c r="V1526" s="270" t="e">
        <f>IF(C1526="",NA(),MATCH($B1526&amp;$C1526,'Smelter Look-up'!$J:$J,0))</f>
        <v>#N/A</v>
      </c>
      <c r="W1526" s="271"/>
      <c r="X1526" s="271">
        <f t="shared" si="220"/>
        <v>0</v>
      </c>
      <c r="Y1526" s="271"/>
      <c r="Z1526" s="271"/>
      <c r="AB1526" s="273" t="str">
        <f t="shared" si="221"/>
        <v/>
      </c>
    </row>
    <row r="1527" spans="1:28" s="272" customFormat="1" ht="20.25">
      <c r="A1527" s="214"/>
      <c r="B1527" s="215" t="str">
        <f>IF(LEN(A1527)=0,"",INDEX('Smelter Look-up'!$A:$A,MATCH($A1527,'Smelter Look-up'!$E:$E,0)))</f>
        <v/>
      </c>
      <c r="C1527" s="219" t="str">
        <f>IF(LEN(A1527)=0,"",INDEX('Smelter Look-up'!$C:$C,MATCH($A1527,'Smelter Look-up'!$E:$E,0)))</f>
        <v/>
      </c>
      <c r="D1527" s="278"/>
      <c r="E1527" s="215" t="s">
        <v>15631</v>
      </c>
      <c r="F1527" s="215" t="s">
        <v>15631</v>
      </c>
      <c r="G1527" s="215" t="s">
        <v>15631</v>
      </c>
      <c r="H1527" s="216" t="str">
        <f ca="1">IF(ISERROR($V1527),"",OFFSET('Smelter Look-up'!$G$4,$V1527-4,0))</f>
        <v/>
      </c>
      <c r="I1527" s="217" t="s">
        <v>15631</v>
      </c>
      <c r="J1527" s="217" t="s">
        <v>15631</v>
      </c>
      <c r="K1527" s="268"/>
      <c r="L1527" s="268"/>
      <c r="M1527" s="268"/>
      <c r="N1527" s="268"/>
      <c r="O1527" s="268"/>
      <c r="P1527" s="218"/>
      <c r="Q1527" s="269"/>
      <c r="R1527" s="215" t="str">
        <f ca="1">IF(ISERROR($V1527),"",OFFSET('Smelter Look-up'!$C$4,$V1527-4,0)&amp;"")</f>
        <v/>
      </c>
      <c r="S1527" s="222" t="str">
        <f t="shared" ca="1" si="219"/>
        <v/>
      </c>
      <c r="T1527" s="222" t="str">
        <f ca="1">IF(B1527="","",IF(ISERROR(MATCH($J1527,SorP!$B$1:$B$6230,0)),"",INDIRECT("'SorP'!$A$"&amp;MATCH($J1527,SorP!$B$1:$B$6230,0))))</f>
        <v/>
      </c>
      <c r="U1527" s="238"/>
      <c r="V1527" s="270" t="e">
        <f>IF(C1527="",NA(),MATCH($B1527&amp;$C1527,'Smelter Look-up'!$J:$J,0))</f>
        <v>#N/A</v>
      </c>
      <c r="W1527" s="271"/>
      <c r="X1527" s="271">
        <f t="shared" si="220"/>
        <v>0</v>
      </c>
      <c r="Y1527" s="271"/>
      <c r="Z1527" s="271"/>
      <c r="AB1527" s="273" t="str">
        <f t="shared" si="221"/>
        <v/>
      </c>
    </row>
    <row r="1528" spans="1:28" s="272" customFormat="1" ht="20.25">
      <c r="A1528" s="214"/>
      <c r="B1528" s="215" t="str">
        <f>IF(LEN(A1528)=0,"",INDEX('Smelter Look-up'!$A:$A,MATCH($A1528,'Smelter Look-up'!$E:$E,0)))</f>
        <v/>
      </c>
      <c r="C1528" s="219" t="str">
        <f>IF(LEN(A1528)=0,"",INDEX('Smelter Look-up'!$C:$C,MATCH($A1528,'Smelter Look-up'!$E:$E,0)))</f>
        <v/>
      </c>
      <c r="D1528" s="278"/>
      <c r="E1528" s="215" t="s">
        <v>15631</v>
      </c>
      <c r="F1528" s="215" t="s">
        <v>15631</v>
      </c>
      <c r="G1528" s="215" t="s">
        <v>15631</v>
      </c>
      <c r="H1528" s="216" t="str">
        <f ca="1">IF(ISERROR($V1528),"",OFFSET('Smelter Look-up'!$G$4,$V1528-4,0))</f>
        <v/>
      </c>
      <c r="I1528" s="217" t="s">
        <v>15631</v>
      </c>
      <c r="J1528" s="217" t="s">
        <v>15631</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si="220"/>
        <v>0</v>
      </c>
      <c r="Y1528" s="271"/>
      <c r="Z1528" s="271"/>
      <c r="AB1528" s="273" t="str">
        <f t="shared" si="221"/>
        <v/>
      </c>
    </row>
    <row r="1529" spans="1:28" s="272" customFormat="1" ht="20.25">
      <c r="A1529" s="214"/>
      <c r="B1529" s="215" t="str">
        <f>IF(LEN(A1529)=0,"",INDEX('Smelter Look-up'!$A:$A,MATCH($A1529,'Smelter Look-up'!$E:$E,0)))</f>
        <v/>
      </c>
      <c r="C1529" s="219" t="str">
        <f>IF(LEN(A1529)=0,"",INDEX('Smelter Look-up'!$C:$C,MATCH($A1529,'Smelter Look-up'!$E:$E,0)))</f>
        <v/>
      </c>
      <c r="D1529" s="278"/>
      <c r="E1529" s="215" t="s">
        <v>15631</v>
      </c>
      <c r="F1529" s="215" t="s">
        <v>15631</v>
      </c>
      <c r="G1529" s="215" t="s">
        <v>15631</v>
      </c>
      <c r="H1529" s="216" t="str">
        <f ca="1">IF(ISERROR($V1529),"",OFFSET('Smelter Look-up'!$G$4,$V1529-4,0))</f>
        <v/>
      </c>
      <c r="I1529" s="217" t="s">
        <v>15631</v>
      </c>
      <c r="J1529" s="217" t="s">
        <v>15631</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si="220"/>
        <v>0</v>
      </c>
      <c r="Y1529" s="271"/>
      <c r="Z1529" s="271"/>
      <c r="AB1529" s="273" t="str">
        <f t="shared" si="221"/>
        <v/>
      </c>
    </row>
    <row r="1530" spans="1:28" s="272" customFormat="1" ht="20.25">
      <c r="A1530" s="214"/>
      <c r="B1530" s="215" t="str">
        <f>IF(LEN(A1530)=0,"",INDEX('Smelter Look-up'!$A:$A,MATCH($A1530,'Smelter Look-up'!$E:$E,0)))</f>
        <v/>
      </c>
      <c r="C1530" s="219" t="str">
        <f>IF(LEN(A1530)=0,"",INDEX('Smelter Look-up'!$C:$C,MATCH($A1530,'Smelter Look-up'!$E:$E,0)))</f>
        <v/>
      </c>
      <c r="D1530" s="278"/>
      <c r="E1530" s="215" t="s">
        <v>15631</v>
      </c>
      <c r="F1530" s="215" t="s">
        <v>15631</v>
      </c>
      <c r="G1530" s="215" t="s">
        <v>15631</v>
      </c>
      <c r="H1530" s="216" t="str">
        <f ca="1">IF(ISERROR($V1530),"",OFFSET('Smelter Look-up'!$G$4,$V1530-4,0))</f>
        <v/>
      </c>
      <c r="I1530" s="217" t="s">
        <v>15631</v>
      </c>
      <c r="J1530" s="217" t="s">
        <v>15631</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si="220"/>
        <v>0</v>
      </c>
      <c r="Y1530" s="271"/>
      <c r="Z1530" s="271"/>
      <c r="AB1530" s="273" t="str">
        <f t="shared" si="221"/>
        <v/>
      </c>
    </row>
    <row r="1531" spans="1:28" s="272" customFormat="1" ht="20.25">
      <c r="A1531" s="214"/>
      <c r="B1531" s="215" t="str">
        <f>IF(LEN(A1531)=0,"",INDEX('Smelter Look-up'!$A:$A,MATCH($A1531,'Smelter Look-up'!$E:$E,0)))</f>
        <v/>
      </c>
      <c r="C1531" s="219" t="str">
        <f>IF(LEN(A1531)=0,"",INDEX('Smelter Look-up'!$C:$C,MATCH($A1531,'Smelter Look-up'!$E:$E,0)))</f>
        <v/>
      </c>
      <c r="D1531" s="278"/>
      <c r="E1531" s="215" t="s">
        <v>15631</v>
      </c>
      <c r="F1531" s="215" t="s">
        <v>15631</v>
      </c>
      <c r="G1531" s="215" t="s">
        <v>15631</v>
      </c>
      <c r="H1531" s="216" t="str">
        <f ca="1">IF(ISERROR($V1531),"",OFFSET('Smelter Look-up'!$G$4,$V1531-4,0))</f>
        <v/>
      </c>
      <c r="I1531" s="217" t="s">
        <v>15631</v>
      </c>
      <c r="J1531" s="217" t="s">
        <v>15631</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
        <v>15631</v>
      </c>
      <c r="F1532" s="215" t="s">
        <v>15631</v>
      </c>
      <c r="G1532" s="215" t="s">
        <v>15631</v>
      </c>
      <c r="H1532" s="216" t="str">
        <f ca="1">IF(ISERROR($V1532),"",OFFSET('Smelter Look-up'!$G$4,$V1532-4,0))</f>
        <v/>
      </c>
      <c r="I1532" s="217" t="s">
        <v>15631</v>
      </c>
      <c r="J1532" s="217" t="s">
        <v>15631</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
        <v>15631</v>
      </c>
      <c r="F1533" s="215" t="s">
        <v>15631</v>
      </c>
      <c r="G1533" s="215" t="s">
        <v>15631</v>
      </c>
      <c r="H1533" s="216" t="str">
        <f ca="1">IF(ISERROR($V1533),"",OFFSET('Smelter Look-up'!$G$4,$V1533-4,0))</f>
        <v/>
      </c>
      <c r="I1533" s="217" t="s">
        <v>15631</v>
      </c>
      <c r="J1533" s="217" t="s">
        <v>15631</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
        <v>15631</v>
      </c>
      <c r="F1534" s="215" t="s">
        <v>15631</v>
      </c>
      <c r="G1534" s="215" t="s">
        <v>15631</v>
      </c>
      <c r="H1534" s="216" t="str">
        <f ca="1">IF(ISERROR($V1534),"",OFFSET('Smelter Look-up'!$G$4,$V1534-4,0))</f>
        <v/>
      </c>
      <c r="I1534" s="217" t="s">
        <v>15631</v>
      </c>
      <c r="J1534" s="217" t="s">
        <v>15631</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
        <v>15631</v>
      </c>
      <c r="F1535" s="215" t="s">
        <v>15631</v>
      </c>
      <c r="G1535" s="215" t="s">
        <v>15631</v>
      </c>
      <c r="H1535" s="216" t="str">
        <f ca="1">IF(ISERROR($V1535),"",OFFSET('Smelter Look-up'!$G$4,$V1535-4,0))</f>
        <v/>
      </c>
      <c r="I1535" s="217" t="s">
        <v>15631</v>
      </c>
      <c r="J1535" s="217" t="s">
        <v>15631</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
        <v>15631</v>
      </c>
      <c r="F1536" s="215" t="s">
        <v>15631</v>
      </c>
      <c r="G1536" s="215" t="s">
        <v>15631</v>
      </c>
      <c r="H1536" s="216" t="str">
        <f ca="1">IF(ISERROR($V1536),"",OFFSET('Smelter Look-up'!$G$4,$V1536-4,0))</f>
        <v/>
      </c>
      <c r="I1536" s="217" t="s">
        <v>15631</v>
      </c>
      <c r="J1536" s="217" t="s">
        <v>15631</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
        <v>15631</v>
      </c>
      <c r="F1537" s="215" t="s">
        <v>15631</v>
      </c>
      <c r="G1537" s="215" t="s">
        <v>15631</v>
      </c>
      <c r="H1537" s="216" t="str">
        <f ca="1">IF(ISERROR($V1537),"",OFFSET('Smelter Look-up'!$G$4,$V1537-4,0))</f>
        <v/>
      </c>
      <c r="I1537" s="217" t="s">
        <v>15631</v>
      </c>
      <c r="J1537" s="217" t="s">
        <v>15631</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
        <v>15631</v>
      </c>
      <c r="F1538" s="215" t="s">
        <v>15631</v>
      </c>
      <c r="G1538" s="215" t="s">
        <v>15631</v>
      </c>
      <c r="H1538" s="216" t="str">
        <f ca="1">IF(ISERROR($V1538),"",OFFSET('Smelter Look-up'!$G$4,$V1538-4,0))</f>
        <v/>
      </c>
      <c r="I1538" s="217" t="s">
        <v>15631</v>
      </c>
      <c r="J1538" s="217" t="s">
        <v>15631</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
        <v>15631</v>
      </c>
      <c r="F1539" s="215" t="s">
        <v>15631</v>
      </c>
      <c r="G1539" s="215" t="s">
        <v>15631</v>
      </c>
      <c r="H1539" s="216" t="str">
        <f ca="1">IF(ISERROR($V1539),"",OFFSET('Smelter Look-up'!$G$4,$V1539-4,0))</f>
        <v/>
      </c>
      <c r="I1539" s="217" t="s">
        <v>15631</v>
      </c>
      <c r="J1539" s="217" t="s">
        <v>15631</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
        <v>15631</v>
      </c>
      <c r="F1540" s="215" t="s">
        <v>15631</v>
      </c>
      <c r="G1540" s="215" t="s">
        <v>15631</v>
      </c>
      <c r="H1540" s="216" t="str">
        <f ca="1">IF(ISERROR($V1540),"",OFFSET('Smelter Look-up'!$G$4,$V1540-4,0))</f>
        <v/>
      </c>
      <c r="I1540" s="217" t="s">
        <v>15631</v>
      </c>
      <c r="J1540" s="217" t="s">
        <v>15631</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
        <v>15631</v>
      </c>
      <c r="F1541" s="215" t="s">
        <v>15631</v>
      </c>
      <c r="G1541" s="215" t="s">
        <v>15631</v>
      </c>
      <c r="H1541" s="216" t="str">
        <f ca="1">IF(ISERROR($V1541),"",OFFSET('Smelter Look-up'!$G$4,$V1541-4,0))</f>
        <v/>
      </c>
      <c r="I1541" s="217" t="s">
        <v>15631</v>
      </c>
      <c r="J1541" s="217" t="s">
        <v>15631</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
        <v>15631</v>
      </c>
      <c r="F1542" s="215" t="s">
        <v>15631</v>
      </c>
      <c r="G1542" s="215" t="s">
        <v>15631</v>
      </c>
      <c r="H1542" s="216" t="str">
        <f ca="1">IF(ISERROR($V1542),"",OFFSET('Smelter Look-up'!$G$4,$V1542-4,0))</f>
        <v/>
      </c>
      <c r="I1542" s="217" t="s">
        <v>15631</v>
      </c>
      <c r="J1542" s="217" t="s">
        <v>15631</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
        <v>15631</v>
      </c>
      <c r="F1543" s="215" t="s">
        <v>15631</v>
      </c>
      <c r="G1543" s="215" t="s">
        <v>15631</v>
      </c>
      <c r="H1543" s="216" t="str">
        <f ca="1">IF(ISERROR($V1543),"",OFFSET('Smelter Look-up'!$G$4,$V1543-4,0))</f>
        <v/>
      </c>
      <c r="I1543" s="217" t="s">
        <v>15631</v>
      </c>
      <c r="J1543" s="217" t="s">
        <v>15631</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
        <v>15631</v>
      </c>
      <c r="F1544" s="215" t="s">
        <v>15631</v>
      </c>
      <c r="G1544" s="215" t="s">
        <v>15631</v>
      </c>
      <c r="H1544" s="216" t="str">
        <f ca="1">IF(ISERROR($V1544),"",OFFSET('Smelter Look-up'!$G$4,$V1544-4,0))</f>
        <v/>
      </c>
      <c r="I1544" s="217" t="s">
        <v>15631</v>
      </c>
      <c r="J1544" s="217" t="s">
        <v>15631</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
        <v>15631</v>
      </c>
      <c r="F1545" s="215" t="s">
        <v>15631</v>
      </c>
      <c r="G1545" s="215" t="s">
        <v>15631</v>
      </c>
      <c r="H1545" s="216" t="str">
        <f ca="1">IF(ISERROR($V1545),"",OFFSET('Smelter Look-up'!$G$4,$V1545-4,0))</f>
        <v/>
      </c>
      <c r="I1545" s="217" t="s">
        <v>15631</v>
      </c>
      <c r="J1545" s="217" t="s">
        <v>15631</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
        <v>15631</v>
      </c>
      <c r="F1546" s="215" t="s">
        <v>15631</v>
      </c>
      <c r="G1546" s="215" t="s">
        <v>15631</v>
      </c>
      <c r="H1546" s="216" t="str">
        <f ca="1">IF(ISERROR($V1546),"",OFFSET('Smelter Look-up'!$G$4,$V1546-4,0))</f>
        <v/>
      </c>
      <c r="I1546" s="217" t="s">
        <v>15631</v>
      </c>
      <c r="J1546" s="217" t="s">
        <v>15631</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
        <v>15631</v>
      </c>
      <c r="F1547" s="215" t="s">
        <v>15631</v>
      </c>
      <c r="G1547" s="215" t="s">
        <v>15631</v>
      </c>
      <c r="H1547" s="216" t="str">
        <f ca="1">IF(ISERROR($V1547),"",OFFSET('Smelter Look-up'!$G$4,$V1547-4,0))</f>
        <v/>
      </c>
      <c r="I1547" s="217" t="s">
        <v>15631</v>
      </c>
      <c r="J1547" s="217" t="s">
        <v>15631</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
        <v>15631</v>
      </c>
      <c r="F1548" s="215" t="s">
        <v>15631</v>
      </c>
      <c r="G1548" s="215" t="s">
        <v>15631</v>
      </c>
      <c r="H1548" s="216" t="str">
        <f ca="1">IF(ISERROR($V1548),"",OFFSET('Smelter Look-up'!$G$4,$V1548-4,0))</f>
        <v/>
      </c>
      <c r="I1548" s="217" t="s">
        <v>15631</v>
      </c>
      <c r="J1548" s="217" t="s">
        <v>15631</v>
      </c>
      <c r="K1548" s="268"/>
      <c r="L1548" s="268"/>
      <c r="M1548" s="268"/>
      <c r="N1548" s="268"/>
      <c r="O1548" s="268"/>
      <c r="P1548" s="218"/>
      <c r="Q1548" s="269"/>
      <c r="R1548" s="215" t="str">
        <f ca="1">IF(ISERROR($V1548),"",OFFSET('Smelter Look-up'!$C$4,$V1548-4,0)&amp;"")</f>
        <v/>
      </c>
      <c r="S1548" s="222" t="str">
        <f t="shared" ref="S1548:S1578" ca="1" si="222">IF(B1548="","",IF(ISERROR(MATCH($E1548,CL,0)),"Unknown",INDIRECT("'C'!$A$"&amp;MATCH($E1548,CL,0)+1)))</f>
        <v/>
      </c>
      <c r="T1548" s="222" t="str">
        <f ca="1">IF(B1548="","",IF(ISERROR(MATCH($J1548,SorP!$B$1:$B$6230,0)),"",INDIRECT("'SorP'!$A$"&amp;MATCH($J1548,SorP!$B$1:$B$6230,0))))</f>
        <v/>
      </c>
      <c r="U1548" s="238"/>
      <c r="V1548" s="270" t="e">
        <f>IF(C1548="",NA(),MATCH($B1548&amp;$C1548,'Smelter Look-up'!$J:$J,0))</f>
        <v>#N/A</v>
      </c>
      <c r="W1548" s="271"/>
      <c r="X1548" s="271">
        <f t="shared" ref="X1548:X1578" si="223">IF(AND(C1548="Smelter not listed",OR(LEN(D1548)=0,LEN(E1548)=0)),1,0)</f>
        <v>0</v>
      </c>
      <c r="Y1548" s="271"/>
      <c r="Z1548" s="271"/>
      <c r="AB1548" s="273" t="str">
        <f t="shared" ref="AB1548:AB1578" si="224">B1548&amp;C1548</f>
        <v/>
      </c>
    </row>
    <row r="1549" spans="1:28" s="272" customFormat="1" ht="20.25">
      <c r="A1549" s="214"/>
      <c r="B1549" s="215" t="str">
        <f>IF(LEN(A1549)=0,"",INDEX('Smelter Look-up'!$A:$A,MATCH($A1549,'Smelter Look-up'!$E:$E,0)))</f>
        <v/>
      </c>
      <c r="C1549" s="219" t="str">
        <f>IF(LEN(A1549)=0,"",INDEX('Smelter Look-up'!$C:$C,MATCH($A1549,'Smelter Look-up'!$E:$E,0)))</f>
        <v/>
      </c>
      <c r="D1549" s="278"/>
      <c r="E1549" s="215" t="s">
        <v>15631</v>
      </c>
      <c r="F1549" s="215" t="s">
        <v>15631</v>
      </c>
      <c r="G1549" s="215" t="s">
        <v>15631</v>
      </c>
      <c r="H1549" s="216" t="str">
        <f ca="1">IF(ISERROR($V1549),"",OFFSET('Smelter Look-up'!$G$4,$V1549-4,0))</f>
        <v/>
      </c>
      <c r="I1549" s="217" t="s">
        <v>15631</v>
      </c>
      <c r="J1549" s="217" t="s">
        <v>15631</v>
      </c>
      <c r="K1549" s="268"/>
      <c r="L1549" s="268"/>
      <c r="M1549" s="268"/>
      <c r="N1549" s="268"/>
      <c r="O1549" s="268"/>
      <c r="P1549" s="218"/>
      <c r="Q1549" s="269"/>
      <c r="R1549" s="215" t="str">
        <f ca="1">IF(ISERROR($V1549),"",OFFSET('Smelter Look-up'!$C$4,$V1549-4,0)&amp;"")</f>
        <v/>
      </c>
      <c r="S1549" s="222" t="str">
        <f t="shared" ca="1" si="222"/>
        <v/>
      </c>
      <c r="T1549" s="222" t="str">
        <f ca="1">IF(B1549="","",IF(ISERROR(MATCH($J1549,SorP!$B$1:$B$6230,0)),"",INDIRECT("'SorP'!$A$"&amp;MATCH($J1549,SorP!$B$1:$B$6230,0))))</f>
        <v/>
      </c>
      <c r="U1549" s="238"/>
      <c r="V1549" s="270" t="e">
        <f>IF(C1549="",NA(),MATCH($B1549&amp;$C1549,'Smelter Look-up'!$J:$J,0))</f>
        <v>#N/A</v>
      </c>
      <c r="W1549" s="271"/>
      <c r="X1549" s="271">
        <f t="shared" si="223"/>
        <v>0</v>
      </c>
      <c r="Y1549" s="271"/>
      <c r="Z1549" s="271"/>
      <c r="AB1549" s="273" t="str">
        <f t="shared" si="224"/>
        <v/>
      </c>
    </row>
    <row r="1550" spans="1:28" s="272" customFormat="1" ht="20.25">
      <c r="A1550" s="214"/>
      <c r="B1550" s="215" t="str">
        <f>IF(LEN(A1550)=0,"",INDEX('Smelter Look-up'!$A:$A,MATCH($A1550,'Smelter Look-up'!$E:$E,0)))</f>
        <v/>
      </c>
      <c r="C1550" s="219" t="str">
        <f>IF(LEN(A1550)=0,"",INDEX('Smelter Look-up'!$C:$C,MATCH($A1550,'Smelter Look-up'!$E:$E,0)))</f>
        <v/>
      </c>
      <c r="D1550" s="278"/>
      <c r="E1550" s="215" t="s">
        <v>15631</v>
      </c>
      <c r="F1550" s="215" t="s">
        <v>15631</v>
      </c>
      <c r="G1550" s="215" t="s">
        <v>15631</v>
      </c>
      <c r="H1550" s="216" t="str">
        <f ca="1">IF(ISERROR($V1550),"",OFFSET('Smelter Look-up'!$G$4,$V1550-4,0))</f>
        <v/>
      </c>
      <c r="I1550" s="217" t="s">
        <v>15631</v>
      </c>
      <c r="J1550" s="217" t="s">
        <v>15631</v>
      </c>
      <c r="K1550" s="268"/>
      <c r="L1550" s="268"/>
      <c r="M1550" s="268"/>
      <c r="N1550" s="268"/>
      <c r="O1550" s="268"/>
      <c r="P1550" s="218"/>
      <c r="Q1550" s="269"/>
      <c r="R1550" s="215" t="str">
        <f ca="1">IF(ISERROR($V1550),"",OFFSET('Smelter Look-up'!$C$4,$V1550-4,0)&amp;"")</f>
        <v/>
      </c>
      <c r="S1550" s="222" t="str">
        <f t="shared" ca="1" si="222"/>
        <v/>
      </c>
      <c r="T1550" s="222" t="str">
        <f ca="1">IF(B1550="","",IF(ISERROR(MATCH($J1550,SorP!$B$1:$B$6230,0)),"",INDIRECT("'SorP'!$A$"&amp;MATCH($J1550,SorP!$B$1:$B$6230,0))))</f>
        <v/>
      </c>
      <c r="U1550" s="238"/>
      <c r="V1550" s="270" t="e">
        <f>IF(C1550="",NA(),MATCH($B1550&amp;$C1550,'Smelter Look-up'!$J:$J,0))</f>
        <v>#N/A</v>
      </c>
      <c r="W1550" s="271"/>
      <c r="X1550" s="271">
        <f t="shared" si="223"/>
        <v>0</v>
      </c>
      <c r="Y1550" s="271"/>
      <c r="Z1550" s="271"/>
      <c r="AB1550" s="273" t="str">
        <f t="shared" si="224"/>
        <v/>
      </c>
    </row>
    <row r="1551" spans="1:28" s="272" customFormat="1" ht="20.25">
      <c r="A1551" s="214"/>
      <c r="B1551" s="215" t="str">
        <f>IF(LEN(A1551)=0,"",INDEX('Smelter Look-up'!$A:$A,MATCH($A1551,'Smelter Look-up'!$E:$E,0)))</f>
        <v/>
      </c>
      <c r="C1551" s="219" t="str">
        <f>IF(LEN(A1551)=0,"",INDEX('Smelter Look-up'!$C:$C,MATCH($A1551,'Smelter Look-up'!$E:$E,0)))</f>
        <v/>
      </c>
      <c r="D1551" s="278"/>
      <c r="E1551" s="215" t="s">
        <v>15631</v>
      </c>
      <c r="F1551" s="215" t="s">
        <v>15631</v>
      </c>
      <c r="G1551" s="215" t="s">
        <v>15631</v>
      </c>
      <c r="H1551" s="216" t="str">
        <f ca="1">IF(ISERROR($V1551),"",OFFSET('Smelter Look-up'!$G$4,$V1551-4,0))</f>
        <v/>
      </c>
      <c r="I1551" s="217" t="s">
        <v>15631</v>
      </c>
      <c r="J1551" s="217" t="s">
        <v>15631</v>
      </c>
      <c r="K1551" s="268"/>
      <c r="L1551" s="268"/>
      <c r="M1551" s="268"/>
      <c r="N1551" s="268"/>
      <c r="O1551" s="268"/>
      <c r="P1551" s="218"/>
      <c r="Q1551" s="269"/>
      <c r="R1551" s="215" t="str">
        <f ca="1">IF(ISERROR($V1551),"",OFFSET('Smelter Look-up'!$C$4,$V1551-4,0)&amp;"")</f>
        <v/>
      </c>
      <c r="S1551" s="222" t="str">
        <f t="shared" ca="1" si="222"/>
        <v/>
      </c>
      <c r="T1551" s="222" t="str">
        <f ca="1">IF(B1551="","",IF(ISERROR(MATCH($J1551,SorP!$B$1:$B$6230,0)),"",INDIRECT("'SorP'!$A$"&amp;MATCH($J1551,SorP!$B$1:$B$6230,0))))</f>
        <v/>
      </c>
      <c r="U1551" s="238"/>
      <c r="V1551" s="270" t="e">
        <f>IF(C1551="",NA(),MATCH($B1551&amp;$C1551,'Smelter Look-up'!$J:$J,0))</f>
        <v>#N/A</v>
      </c>
      <c r="W1551" s="271"/>
      <c r="X1551" s="271">
        <f t="shared" si="223"/>
        <v>0</v>
      </c>
      <c r="Y1551" s="271"/>
      <c r="Z1551" s="271"/>
      <c r="AB1551" s="273" t="str">
        <f t="shared" si="224"/>
        <v/>
      </c>
    </row>
    <row r="1552" spans="1:28" s="272" customFormat="1" ht="20.25">
      <c r="A1552" s="214"/>
      <c r="B1552" s="215" t="str">
        <f>IF(LEN(A1552)=0,"",INDEX('Smelter Look-up'!$A:$A,MATCH($A1552,'Smelter Look-up'!$E:$E,0)))</f>
        <v/>
      </c>
      <c r="C1552" s="219" t="str">
        <f>IF(LEN(A1552)=0,"",INDEX('Smelter Look-up'!$C:$C,MATCH($A1552,'Smelter Look-up'!$E:$E,0)))</f>
        <v/>
      </c>
      <c r="D1552" s="278"/>
      <c r="E1552" s="215" t="s">
        <v>15631</v>
      </c>
      <c r="F1552" s="215" t="s">
        <v>15631</v>
      </c>
      <c r="G1552" s="215" t="s">
        <v>15631</v>
      </c>
      <c r="H1552" s="216" t="str">
        <f ca="1">IF(ISERROR($V1552),"",OFFSET('Smelter Look-up'!$G$4,$V1552-4,0))</f>
        <v/>
      </c>
      <c r="I1552" s="217" t="s">
        <v>15631</v>
      </c>
      <c r="J1552" s="217" t="s">
        <v>15631</v>
      </c>
      <c r="K1552" s="268"/>
      <c r="L1552" s="268"/>
      <c r="M1552" s="268"/>
      <c r="N1552" s="268"/>
      <c r="O1552" s="268"/>
      <c r="P1552" s="218"/>
      <c r="Q1552" s="269"/>
      <c r="R1552" s="215" t="str">
        <f ca="1">IF(ISERROR($V1552),"",OFFSET('Smelter Look-up'!$C$4,$V1552-4,0)&amp;"")</f>
        <v/>
      </c>
      <c r="S1552" s="222" t="str">
        <f t="shared" ca="1" si="222"/>
        <v/>
      </c>
      <c r="T1552" s="222" t="str">
        <f ca="1">IF(B1552="","",IF(ISERROR(MATCH($J1552,SorP!$B$1:$B$6230,0)),"",INDIRECT("'SorP'!$A$"&amp;MATCH($J1552,SorP!$B$1:$B$6230,0))))</f>
        <v/>
      </c>
      <c r="U1552" s="238"/>
      <c r="V1552" s="270" t="e">
        <f>IF(C1552="",NA(),MATCH($B1552&amp;$C1552,'Smelter Look-up'!$J:$J,0))</f>
        <v>#N/A</v>
      </c>
      <c r="W1552" s="271"/>
      <c r="X1552" s="271">
        <f t="shared" si="223"/>
        <v>0</v>
      </c>
      <c r="Y1552" s="271"/>
      <c r="Z1552" s="271"/>
      <c r="AB1552" s="273" t="str">
        <f t="shared" si="224"/>
        <v/>
      </c>
    </row>
    <row r="1553" spans="1:28" s="272" customFormat="1" ht="20.25">
      <c r="A1553" s="214"/>
      <c r="B1553" s="215" t="str">
        <f>IF(LEN(A1553)=0,"",INDEX('Smelter Look-up'!$A:$A,MATCH($A1553,'Smelter Look-up'!$E:$E,0)))</f>
        <v/>
      </c>
      <c r="C1553" s="219" t="str">
        <f>IF(LEN(A1553)=0,"",INDEX('Smelter Look-up'!$C:$C,MATCH($A1553,'Smelter Look-up'!$E:$E,0)))</f>
        <v/>
      </c>
      <c r="D1553" s="278"/>
      <c r="E1553" s="215" t="s">
        <v>15631</v>
      </c>
      <c r="F1553" s="215" t="s">
        <v>15631</v>
      </c>
      <c r="G1553" s="215" t="s">
        <v>15631</v>
      </c>
      <c r="H1553" s="216" t="str">
        <f ca="1">IF(ISERROR($V1553),"",OFFSET('Smelter Look-up'!$G$4,$V1553-4,0))</f>
        <v/>
      </c>
      <c r="I1553" s="217" t="s">
        <v>15631</v>
      </c>
      <c r="J1553" s="217" t="s">
        <v>15631</v>
      </c>
      <c r="K1553" s="268"/>
      <c r="L1553" s="268"/>
      <c r="M1553" s="268"/>
      <c r="N1553" s="268"/>
      <c r="O1553" s="268"/>
      <c r="P1553" s="218"/>
      <c r="Q1553" s="269"/>
      <c r="R1553" s="215" t="str">
        <f ca="1">IF(ISERROR($V1553),"",OFFSET('Smelter Look-up'!$C$4,$V1553-4,0)&amp;"")</f>
        <v/>
      </c>
      <c r="S1553" s="222" t="str">
        <f t="shared" ca="1" si="222"/>
        <v/>
      </c>
      <c r="T1553" s="222" t="str">
        <f ca="1">IF(B1553="","",IF(ISERROR(MATCH($J1553,SorP!$B$1:$B$6230,0)),"",INDIRECT("'SorP'!$A$"&amp;MATCH($J1553,SorP!$B$1:$B$6230,0))))</f>
        <v/>
      </c>
      <c r="U1553" s="238"/>
      <c r="V1553" s="270" t="e">
        <f>IF(C1553="",NA(),MATCH($B1553&amp;$C1553,'Smelter Look-up'!$J:$J,0))</f>
        <v>#N/A</v>
      </c>
      <c r="W1553" s="271"/>
      <c r="X1553" s="271">
        <f t="shared" si="223"/>
        <v>0</v>
      </c>
      <c r="Y1553" s="271"/>
      <c r="Z1553" s="271"/>
      <c r="AB1553" s="273" t="str">
        <f t="shared" si="224"/>
        <v/>
      </c>
    </row>
    <row r="1554" spans="1:28" s="272" customFormat="1" ht="20.25">
      <c r="A1554" s="214"/>
      <c r="B1554" s="215" t="str">
        <f>IF(LEN(A1554)=0,"",INDEX('Smelter Look-up'!$A:$A,MATCH($A1554,'Smelter Look-up'!$E:$E,0)))</f>
        <v/>
      </c>
      <c r="C1554" s="219" t="str">
        <f>IF(LEN(A1554)=0,"",INDEX('Smelter Look-up'!$C:$C,MATCH($A1554,'Smelter Look-up'!$E:$E,0)))</f>
        <v/>
      </c>
      <c r="D1554" s="278"/>
      <c r="E1554" s="215" t="s">
        <v>15631</v>
      </c>
      <c r="F1554" s="215" t="s">
        <v>15631</v>
      </c>
      <c r="G1554" s="215" t="s">
        <v>15631</v>
      </c>
      <c r="H1554" s="216" t="str">
        <f ca="1">IF(ISERROR($V1554),"",OFFSET('Smelter Look-up'!$G$4,$V1554-4,0))</f>
        <v/>
      </c>
      <c r="I1554" s="217" t="s">
        <v>15631</v>
      </c>
      <c r="J1554" s="217" t="s">
        <v>15631</v>
      </c>
      <c r="K1554" s="268"/>
      <c r="L1554" s="268"/>
      <c r="M1554" s="268"/>
      <c r="N1554" s="268"/>
      <c r="O1554" s="268"/>
      <c r="P1554" s="218"/>
      <c r="Q1554" s="269"/>
      <c r="R1554" s="215" t="str">
        <f ca="1">IF(ISERROR($V1554),"",OFFSET('Smelter Look-up'!$C$4,$V1554-4,0)&amp;"")</f>
        <v/>
      </c>
      <c r="S1554" s="222" t="str">
        <f t="shared" ca="1" si="222"/>
        <v/>
      </c>
      <c r="T1554" s="222" t="str">
        <f ca="1">IF(B1554="","",IF(ISERROR(MATCH($J1554,SorP!$B$1:$B$6230,0)),"",INDIRECT("'SorP'!$A$"&amp;MATCH($J1554,SorP!$B$1:$B$6230,0))))</f>
        <v/>
      </c>
      <c r="U1554" s="238"/>
      <c r="V1554" s="270" t="e">
        <f>IF(C1554="",NA(),MATCH($B1554&amp;$C1554,'Smelter Look-up'!$J:$J,0))</f>
        <v>#N/A</v>
      </c>
      <c r="W1554" s="271"/>
      <c r="X1554" s="271">
        <f t="shared" si="223"/>
        <v>0</v>
      </c>
      <c r="Y1554" s="271"/>
      <c r="Z1554" s="271"/>
      <c r="AB1554" s="273" t="str">
        <f t="shared" si="224"/>
        <v/>
      </c>
    </row>
    <row r="1555" spans="1:28" s="272" customFormat="1" ht="20.25">
      <c r="A1555" s="214"/>
      <c r="B1555" s="215" t="str">
        <f>IF(LEN(A1555)=0,"",INDEX('Smelter Look-up'!$A:$A,MATCH($A1555,'Smelter Look-up'!$E:$E,0)))</f>
        <v/>
      </c>
      <c r="C1555" s="219" t="str">
        <f>IF(LEN(A1555)=0,"",INDEX('Smelter Look-up'!$C:$C,MATCH($A1555,'Smelter Look-up'!$E:$E,0)))</f>
        <v/>
      </c>
      <c r="D1555" s="278"/>
      <c r="E1555" s="215" t="s">
        <v>15631</v>
      </c>
      <c r="F1555" s="215" t="s">
        <v>15631</v>
      </c>
      <c r="G1555" s="215" t="s">
        <v>15631</v>
      </c>
      <c r="H1555" s="216" t="str">
        <f ca="1">IF(ISERROR($V1555),"",OFFSET('Smelter Look-up'!$G$4,$V1555-4,0))</f>
        <v/>
      </c>
      <c r="I1555" s="217" t="s">
        <v>15631</v>
      </c>
      <c r="J1555" s="217" t="s">
        <v>15631</v>
      </c>
      <c r="K1555" s="268"/>
      <c r="L1555" s="268"/>
      <c r="M1555" s="268"/>
      <c r="N1555" s="268"/>
      <c r="O1555" s="268"/>
      <c r="P1555" s="218"/>
      <c r="Q1555" s="269"/>
      <c r="R1555" s="215" t="str">
        <f ca="1">IF(ISERROR($V1555),"",OFFSET('Smelter Look-up'!$C$4,$V1555-4,0)&amp;"")</f>
        <v/>
      </c>
      <c r="S1555" s="222" t="str">
        <f t="shared" ca="1" si="222"/>
        <v/>
      </c>
      <c r="T1555" s="222" t="str">
        <f ca="1">IF(B1555="","",IF(ISERROR(MATCH($J1555,SorP!$B$1:$B$6230,0)),"",INDIRECT("'SorP'!$A$"&amp;MATCH($J1555,SorP!$B$1:$B$6230,0))))</f>
        <v/>
      </c>
      <c r="U1555" s="238"/>
      <c r="V1555" s="270" t="e">
        <f>IF(C1555="",NA(),MATCH($B1555&amp;$C1555,'Smelter Look-up'!$J:$J,0))</f>
        <v>#N/A</v>
      </c>
      <c r="W1555" s="271"/>
      <c r="X1555" s="271">
        <f t="shared" si="223"/>
        <v>0</v>
      </c>
      <c r="Y1555" s="271"/>
      <c r="Z1555" s="271"/>
      <c r="AB1555" s="273" t="str">
        <f t="shared" si="224"/>
        <v/>
      </c>
    </row>
    <row r="1556" spans="1:28" s="272" customFormat="1" ht="20.25">
      <c r="A1556" s="214"/>
      <c r="B1556" s="215" t="str">
        <f>IF(LEN(A1556)=0,"",INDEX('Smelter Look-up'!$A:$A,MATCH($A1556,'Smelter Look-up'!$E:$E,0)))</f>
        <v/>
      </c>
      <c r="C1556" s="219" t="str">
        <f>IF(LEN(A1556)=0,"",INDEX('Smelter Look-up'!$C:$C,MATCH($A1556,'Smelter Look-up'!$E:$E,0)))</f>
        <v/>
      </c>
      <c r="D1556" s="278"/>
      <c r="E1556" s="215" t="s">
        <v>15631</v>
      </c>
      <c r="F1556" s="215" t="s">
        <v>15631</v>
      </c>
      <c r="G1556" s="215" t="s">
        <v>15631</v>
      </c>
      <c r="H1556" s="216" t="str">
        <f ca="1">IF(ISERROR($V1556),"",OFFSET('Smelter Look-up'!$G$4,$V1556-4,0))</f>
        <v/>
      </c>
      <c r="I1556" s="217" t="s">
        <v>15631</v>
      </c>
      <c r="J1556" s="217" t="s">
        <v>15631</v>
      </c>
      <c r="K1556" s="268"/>
      <c r="L1556" s="268"/>
      <c r="M1556" s="268"/>
      <c r="N1556" s="268"/>
      <c r="O1556" s="268"/>
      <c r="P1556" s="218"/>
      <c r="Q1556" s="269"/>
      <c r="R1556" s="215" t="str">
        <f ca="1">IF(ISERROR($V1556),"",OFFSET('Smelter Look-up'!$C$4,$V1556-4,0)&amp;"")</f>
        <v/>
      </c>
      <c r="S1556" s="222" t="str">
        <f t="shared" ca="1" si="222"/>
        <v/>
      </c>
      <c r="T1556" s="222" t="str">
        <f ca="1">IF(B1556="","",IF(ISERROR(MATCH($J1556,SorP!$B$1:$B$6230,0)),"",INDIRECT("'SorP'!$A$"&amp;MATCH($J1556,SorP!$B$1:$B$6230,0))))</f>
        <v/>
      </c>
      <c r="U1556" s="238"/>
      <c r="V1556" s="270" t="e">
        <f>IF(C1556="",NA(),MATCH($B1556&amp;$C1556,'Smelter Look-up'!$J:$J,0))</f>
        <v>#N/A</v>
      </c>
      <c r="W1556" s="271"/>
      <c r="X1556" s="271">
        <f t="shared" si="223"/>
        <v>0</v>
      </c>
      <c r="Y1556" s="271"/>
      <c r="Z1556" s="271"/>
      <c r="AB1556" s="273" t="str">
        <f t="shared" si="224"/>
        <v/>
      </c>
    </row>
    <row r="1557" spans="1:28" s="272" customFormat="1" ht="20.25">
      <c r="A1557" s="214"/>
      <c r="B1557" s="215" t="str">
        <f>IF(LEN(A1557)=0,"",INDEX('Smelter Look-up'!$A:$A,MATCH($A1557,'Smelter Look-up'!$E:$E,0)))</f>
        <v/>
      </c>
      <c r="C1557" s="219" t="str">
        <f>IF(LEN(A1557)=0,"",INDEX('Smelter Look-up'!$C:$C,MATCH($A1557,'Smelter Look-up'!$E:$E,0)))</f>
        <v/>
      </c>
      <c r="D1557" s="278"/>
      <c r="E1557" s="215" t="s">
        <v>15631</v>
      </c>
      <c r="F1557" s="215" t="s">
        <v>15631</v>
      </c>
      <c r="G1557" s="215" t="s">
        <v>15631</v>
      </c>
      <c r="H1557" s="216" t="str">
        <f ca="1">IF(ISERROR($V1557),"",OFFSET('Smelter Look-up'!$G$4,$V1557-4,0))</f>
        <v/>
      </c>
      <c r="I1557" s="217" t="s">
        <v>15631</v>
      </c>
      <c r="J1557" s="217" t="s">
        <v>15631</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si="223"/>
        <v>0</v>
      </c>
      <c r="Y1557" s="271"/>
      <c r="Z1557" s="271"/>
      <c r="AB1557" s="273" t="str">
        <f t="shared" si="224"/>
        <v/>
      </c>
    </row>
    <row r="1558" spans="1:28" s="272" customFormat="1" ht="20.25">
      <c r="A1558" s="214"/>
      <c r="B1558" s="215" t="str">
        <f>IF(LEN(A1558)=0,"",INDEX('Smelter Look-up'!$A:$A,MATCH($A1558,'Smelter Look-up'!$E:$E,0)))</f>
        <v/>
      </c>
      <c r="C1558" s="219" t="str">
        <f>IF(LEN(A1558)=0,"",INDEX('Smelter Look-up'!$C:$C,MATCH($A1558,'Smelter Look-up'!$E:$E,0)))</f>
        <v/>
      </c>
      <c r="D1558" s="278"/>
      <c r="E1558" s="215" t="s">
        <v>15631</v>
      </c>
      <c r="F1558" s="215" t="s">
        <v>15631</v>
      </c>
      <c r="G1558" s="215" t="s">
        <v>15631</v>
      </c>
      <c r="H1558" s="216" t="str">
        <f ca="1">IF(ISERROR($V1558),"",OFFSET('Smelter Look-up'!$G$4,$V1558-4,0))</f>
        <v/>
      </c>
      <c r="I1558" s="217" t="s">
        <v>15631</v>
      </c>
      <c r="J1558" s="217" t="s">
        <v>15631</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si="223"/>
        <v>0</v>
      </c>
      <c r="Y1558" s="271"/>
      <c r="Z1558" s="271"/>
      <c r="AB1558" s="273" t="str">
        <f t="shared" si="224"/>
        <v/>
      </c>
    </row>
    <row r="1559" spans="1:28" s="272" customFormat="1" ht="20.25">
      <c r="A1559" s="214"/>
      <c r="B1559" s="215" t="str">
        <f>IF(LEN(A1559)=0,"",INDEX('Smelter Look-up'!$A:$A,MATCH($A1559,'Smelter Look-up'!$E:$E,0)))</f>
        <v/>
      </c>
      <c r="C1559" s="219" t="str">
        <f>IF(LEN(A1559)=0,"",INDEX('Smelter Look-up'!$C:$C,MATCH($A1559,'Smelter Look-up'!$E:$E,0)))</f>
        <v/>
      </c>
      <c r="D1559" s="278"/>
      <c r="E1559" s="215" t="s">
        <v>15631</v>
      </c>
      <c r="F1559" s="215" t="s">
        <v>15631</v>
      </c>
      <c r="G1559" s="215" t="s">
        <v>15631</v>
      </c>
      <c r="H1559" s="216" t="str">
        <f ca="1">IF(ISERROR($V1559),"",OFFSET('Smelter Look-up'!$G$4,$V1559-4,0))</f>
        <v/>
      </c>
      <c r="I1559" s="217" t="s">
        <v>15631</v>
      </c>
      <c r="J1559" s="217" t="s">
        <v>15631</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si="223"/>
        <v>0</v>
      </c>
      <c r="Y1559" s="271"/>
      <c r="Z1559" s="271"/>
      <c r="AB1559" s="273" t="str">
        <f t="shared" si="224"/>
        <v/>
      </c>
    </row>
    <row r="1560" spans="1:28" s="272" customFormat="1" ht="20.25">
      <c r="A1560" s="214"/>
      <c r="B1560" s="215" t="str">
        <f>IF(LEN(A1560)=0,"",INDEX('Smelter Look-up'!$A:$A,MATCH($A1560,'Smelter Look-up'!$E:$E,0)))</f>
        <v/>
      </c>
      <c r="C1560" s="219" t="str">
        <f>IF(LEN(A1560)=0,"",INDEX('Smelter Look-up'!$C:$C,MATCH($A1560,'Smelter Look-up'!$E:$E,0)))</f>
        <v/>
      </c>
      <c r="D1560" s="278"/>
      <c r="E1560" s="215" t="s">
        <v>15631</v>
      </c>
      <c r="F1560" s="215" t="s">
        <v>15631</v>
      </c>
      <c r="G1560" s="215" t="s">
        <v>15631</v>
      </c>
      <c r="H1560" s="216" t="str">
        <f ca="1">IF(ISERROR($V1560),"",OFFSET('Smelter Look-up'!$G$4,$V1560-4,0))</f>
        <v/>
      </c>
      <c r="I1560" s="217" t="s">
        <v>15631</v>
      </c>
      <c r="J1560" s="217" t="s">
        <v>15631</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si="223"/>
        <v>0</v>
      </c>
      <c r="Y1560" s="271"/>
      <c r="Z1560" s="271"/>
      <c r="AB1560" s="273" t="str">
        <f t="shared" si="224"/>
        <v/>
      </c>
    </row>
    <row r="1561" spans="1:28" s="272" customFormat="1" ht="20.25">
      <c r="A1561" s="214"/>
      <c r="B1561" s="215" t="str">
        <f>IF(LEN(A1561)=0,"",INDEX('Smelter Look-up'!$A:$A,MATCH($A1561,'Smelter Look-up'!$E:$E,0)))</f>
        <v/>
      </c>
      <c r="C1561" s="219" t="str">
        <f>IF(LEN(A1561)=0,"",INDEX('Smelter Look-up'!$C:$C,MATCH($A1561,'Smelter Look-up'!$E:$E,0)))</f>
        <v/>
      </c>
      <c r="D1561" s="278"/>
      <c r="E1561" s="215" t="s">
        <v>15631</v>
      </c>
      <c r="F1561" s="215" t="s">
        <v>15631</v>
      </c>
      <c r="G1561" s="215" t="s">
        <v>15631</v>
      </c>
      <c r="H1561" s="216" t="str">
        <f ca="1">IF(ISERROR($V1561),"",OFFSET('Smelter Look-up'!$G$4,$V1561-4,0))</f>
        <v/>
      </c>
      <c r="I1561" s="217" t="s">
        <v>15631</v>
      </c>
      <c r="J1561" s="217" t="s">
        <v>15631</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si="223"/>
        <v>0</v>
      </c>
      <c r="Y1561" s="271"/>
      <c r="Z1561" s="271"/>
      <c r="AB1561" s="273" t="str">
        <f t="shared" si="224"/>
        <v/>
      </c>
    </row>
    <row r="1562" spans="1:28" s="272" customFormat="1" ht="20.25">
      <c r="A1562" s="214"/>
      <c r="B1562" s="215" t="str">
        <f>IF(LEN(A1562)=0,"",INDEX('Smelter Look-up'!$A:$A,MATCH($A1562,'Smelter Look-up'!$E:$E,0)))</f>
        <v/>
      </c>
      <c r="C1562" s="219" t="str">
        <f>IF(LEN(A1562)=0,"",INDEX('Smelter Look-up'!$C:$C,MATCH($A1562,'Smelter Look-up'!$E:$E,0)))</f>
        <v/>
      </c>
      <c r="D1562" s="278"/>
      <c r="E1562" s="215" t="s">
        <v>15631</v>
      </c>
      <c r="F1562" s="215" t="s">
        <v>15631</v>
      </c>
      <c r="G1562" s="215" t="s">
        <v>15631</v>
      </c>
      <c r="H1562" s="216" t="str">
        <f ca="1">IF(ISERROR($V1562),"",OFFSET('Smelter Look-up'!$G$4,$V1562-4,0))</f>
        <v/>
      </c>
      <c r="I1562" s="217" t="s">
        <v>15631</v>
      </c>
      <c r="J1562" s="217" t="s">
        <v>15631</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si="223"/>
        <v>0</v>
      </c>
      <c r="Y1562" s="271"/>
      <c r="Z1562" s="271"/>
      <c r="AB1562" s="273" t="str">
        <f t="shared" si="224"/>
        <v/>
      </c>
    </row>
    <row r="1563" spans="1:28" s="272" customFormat="1" ht="20.25">
      <c r="A1563" s="214"/>
      <c r="B1563" s="215" t="str">
        <f>IF(LEN(A1563)=0,"",INDEX('Smelter Look-up'!$A:$A,MATCH($A1563,'Smelter Look-up'!$E:$E,0)))</f>
        <v/>
      </c>
      <c r="C1563" s="219" t="str">
        <f>IF(LEN(A1563)=0,"",INDEX('Smelter Look-up'!$C:$C,MATCH($A1563,'Smelter Look-up'!$E:$E,0)))</f>
        <v/>
      </c>
      <c r="D1563" s="278"/>
      <c r="E1563" s="215" t="s">
        <v>15631</v>
      </c>
      <c r="F1563" s="215" t="s">
        <v>15631</v>
      </c>
      <c r="G1563" s="215" t="s">
        <v>15631</v>
      </c>
      <c r="H1563" s="216" t="str">
        <f ca="1">IF(ISERROR($V1563),"",OFFSET('Smelter Look-up'!$G$4,$V1563-4,0))</f>
        <v/>
      </c>
      <c r="I1563" s="217" t="s">
        <v>15631</v>
      </c>
      <c r="J1563" s="217" t="s">
        <v>15631</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
        <v>15631</v>
      </c>
      <c r="F1564" s="215" t="s">
        <v>15631</v>
      </c>
      <c r="G1564" s="215" t="s">
        <v>15631</v>
      </c>
      <c r="H1564" s="216" t="str">
        <f ca="1">IF(ISERROR($V1564),"",OFFSET('Smelter Look-up'!$G$4,$V1564-4,0))</f>
        <v/>
      </c>
      <c r="I1564" s="217" t="s">
        <v>15631</v>
      </c>
      <c r="J1564" s="217" t="s">
        <v>15631</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
        <v>15631</v>
      </c>
      <c r="F1565" s="215" t="s">
        <v>15631</v>
      </c>
      <c r="G1565" s="215" t="s">
        <v>15631</v>
      </c>
      <c r="H1565" s="216" t="str">
        <f ca="1">IF(ISERROR($V1565),"",OFFSET('Smelter Look-up'!$G$4,$V1565-4,0))</f>
        <v/>
      </c>
      <c r="I1565" s="217" t="s">
        <v>15631</v>
      </c>
      <c r="J1565" s="217" t="s">
        <v>15631</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
        <v>15631</v>
      </c>
      <c r="F1566" s="215" t="s">
        <v>15631</v>
      </c>
      <c r="G1566" s="215" t="s">
        <v>15631</v>
      </c>
      <c r="H1566" s="216" t="str">
        <f ca="1">IF(ISERROR($V1566),"",OFFSET('Smelter Look-up'!$G$4,$V1566-4,0))</f>
        <v/>
      </c>
      <c r="I1566" s="217" t="s">
        <v>15631</v>
      </c>
      <c r="J1566" s="217" t="s">
        <v>15631</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
        <v>15631</v>
      </c>
      <c r="F1567" s="215" t="s">
        <v>15631</v>
      </c>
      <c r="G1567" s="215" t="s">
        <v>15631</v>
      </c>
      <c r="H1567" s="216" t="str">
        <f ca="1">IF(ISERROR($V1567),"",OFFSET('Smelter Look-up'!$G$4,$V1567-4,0))</f>
        <v/>
      </c>
      <c r="I1567" s="217" t="s">
        <v>15631</v>
      </c>
      <c r="J1567" s="217" t="s">
        <v>15631</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
        <v>15631</v>
      </c>
      <c r="F1568" s="215" t="s">
        <v>15631</v>
      </c>
      <c r="G1568" s="215" t="s">
        <v>15631</v>
      </c>
      <c r="H1568" s="216" t="str">
        <f ca="1">IF(ISERROR($V1568),"",OFFSET('Smelter Look-up'!$G$4,$V1568-4,0))</f>
        <v/>
      </c>
      <c r="I1568" s="217" t="s">
        <v>15631</v>
      </c>
      <c r="J1568" s="217" t="s">
        <v>15631</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
        <v>15631</v>
      </c>
      <c r="F1569" s="215" t="s">
        <v>15631</v>
      </c>
      <c r="G1569" s="215" t="s">
        <v>15631</v>
      </c>
      <c r="H1569" s="216" t="str">
        <f ca="1">IF(ISERROR($V1569),"",OFFSET('Smelter Look-up'!$G$4,$V1569-4,0))</f>
        <v/>
      </c>
      <c r="I1569" s="217" t="s">
        <v>15631</v>
      </c>
      <c r="J1569" s="217" t="s">
        <v>15631</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
        <v>15631</v>
      </c>
      <c r="F1570" s="215" t="s">
        <v>15631</v>
      </c>
      <c r="G1570" s="215" t="s">
        <v>15631</v>
      </c>
      <c r="H1570" s="216" t="str">
        <f ca="1">IF(ISERROR($V1570),"",OFFSET('Smelter Look-up'!$G$4,$V1570-4,0))</f>
        <v/>
      </c>
      <c r="I1570" s="217" t="s">
        <v>15631</v>
      </c>
      <c r="J1570" s="217" t="s">
        <v>15631</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
        <v>15631</v>
      </c>
      <c r="F1571" s="215" t="s">
        <v>15631</v>
      </c>
      <c r="G1571" s="215" t="s">
        <v>15631</v>
      </c>
      <c r="H1571" s="216" t="str">
        <f ca="1">IF(ISERROR($V1571),"",OFFSET('Smelter Look-up'!$G$4,$V1571-4,0))</f>
        <v/>
      </c>
      <c r="I1571" s="217" t="s">
        <v>15631</v>
      </c>
      <c r="J1571" s="217" t="s">
        <v>15631</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
        <v>15631</v>
      </c>
      <c r="F1572" s="215" t="s">
        <v>15631</v>
      </c>
      <c r="G1572" s="215" t="s">
        <v>15631</v>
      </c>
      <c r="H1572" s="216" t="str">
        <f ca="1">IF(ISERROR($V1572),"",OFFSET('Smelter Look-up'!$G$4,$V1572-4,0))</f>
        <v/>
      </c>
      <c r="I1572" s="217" t="s">
        <v>15631</v>
      </c>
      <c r="J1572" s="217" t="s">
        <v>15631</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
        <v>15631</v>
      </c>
      <c r="F1573" s="215" t="s">
        <v>15631</v>
      </c>
      <c r="G1573" s="215" t="s">
        <v>15631</v>
      </c>
      <c r="H1573" s="216" t="str">
        <f ca="1">IF(ISERROR($V1573),"",OFFSET('Smelter Look-up'!$G$4,$V1573-4,0))</f>
        <v/>
      </c>
      <c r="I1573" s="217" t="s">
        <v>15631</v>
      </c>
      <c r="J1573" s="217" t="s">
        <v>15631</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
        <v>15631</v>
      </c>
      <c r="F1574" s="215" t="s">
        <v>15631</v>
      </c>
      <c r="G1574" s="215" t="s">
        <v>15631</v>
      </c>
      <c r="H1574" s="216" t="str">
        <f ca="1">IF(ISERROR($V1574),"",OFFSET('Smelter Look-up'!$G$4,$V1574-4,0))</f>
        <v/>
      </c>
      <c r="I1574" s="217" t="s">
        <v>15631</v>
      </c>
      <c r="J1574" s="217" t="s">
        <v>15631</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
        <v>15631</v>
      </c>
      <c r="F1575" s="215" t="s">
        <v>15631</v>
      </c>
      <c r="G1575" s="215" t="s">
        <v>15631</v>
      </c>
      <c r="H1575" s="216" t="str">
        <f ca="1">IF(ISERROR($V1575),"",OFFSET('Smelter Look-up'!$G$4,$V1575-4,0))</f>
        <v/>
      </c>
      <c r="I1575" s="217" t="s">
        <v>15631</v>
      </c>
      <c r="J1575" s="217" t="s">
        <v>15631</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
        <v>15631</v>
      </c>
      <c r="F1576" s="215" t="s">
        <v>15631</v>
      </c>
      <c r="G1576" s="215" t="s">
        <v>15631</v>
      </c>
      <c r="H1576" s="216" t="str">
        <f ca="1">IF(ISERROR($V1576),"",OFFSET('Smelter Look-up'!$G$4,$V1576-4,0))</f>
        <v/>
      </c>
      <c r="I1576" s="217" t="s">
        <v>15631</v>
      </c>
      <c r="J1576" s="217" t="s">
        <v>15631</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
        <v>15631</v>
      </c>
      <c r="F1577" s="215" t="s">
        <v>15631</v>
      </c>
      <c r="G1577" s="215" t="s">
        <v>15631</v>
      </c>
      <c r="H1577" s="216" t="str">
        <f ca="1">IF(ISERROR($V1577),"",OFFSET('Smelter Look-up'!$G$4,$V1577-4,0))</f>
        <v/>
      </c>
      <c r="I1577" s="217" t="s">
        <v>15631</v>
      </c>
      <c r="J1577" s="217" t="s">
        <v>15631</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
        <v>15631</v>
      </c>
      <c r="F1578" s="215" t="s">
        <v>15631</v>
      </c>
      <c r="G1578" s="215" t="s">
        <v>15631</v>
      </c>
      <c r="H1578" s="216" t="str">
        <f ca="1">IF(ISERROR($V1578),"",OFFSET('Smelter Look-up'!$G$4,$V1578-4,0))</f>
        <v/>
      </c>
      <c r="I1578" s="217" t="s">
        <v>15631</v>
      </c>
      <c r="J1578" s="217" t="s">
        <v>15631</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
        <v>15631</v>
      </c>
      <c r="F1579" s="215" t="s">
        <v>15631</v>
      </c>
      <c r="G1579" s="215" t="s">
        <v>15631</v>
      </c>
      <c r="H1579" s="216" t="str">
        <f ca="1">IF(ISERROR($V1579),"",OFFSET('Smelter Look-up'!$G$4,$V1579-4,0))</f>
        <v/>
      </c>
      <c r="I1579" s="217" t="s">
        <v>15631</v>
      </c>
      <c r="J1579" s="217" t="s">
        <v>15631</v>
      </c>
      <c r="K1579" s="268"/>
      <c r="L1579" s="268"/>
      <c r="M1579" s="268"/>
      <c r="N1579" s="268"/>
      <c r="O1579" s="268"/>
      <c r="P1579" s="218"/>
      <c r="Q1579" s="269"/>
      <c r="R1579" s="215" t="str">
        <f ca="1">IF(ISERROR($V1579),"",OFFSET('Smelter Look-up'!$C$4,$V1579-4,0)&amp;"")</f>
        <v/>
      </c>
      <c r="S1579" s="222" t="str">
        <f t="shared" ref="S1579" ca="1" si="225">IF(B1579="","",IF(ISERROR(MATCH($E1579,CL,0)),"Unknown",INDIRECT("'C'!$A$"&amp;MATCH($E1579,CL,0)+1)))</f>
        <v/>
      </c>
      <c r="T1579" s="222" t="str">
        <f ca="1">IF(B1579="","",IF(ISERROR(MATCH($J1579,SorP!$B$1:$B$6230,0)),"",INDIRECT("'SorP'!$A$"&amp;MATCH($J1579,SorP!$B$1:$B$6230,0))))</f>
        <v/>
      </c>
      <c r="U1579" s="238"/>
      <c r="V1579" s="270" t="e">
        <f>IF(C1579="",NA(),MATCH($B1579&amp;$C1579,'Smelter Look-up'!$J:$J,0))</f>
        <v>#N/A</v>
      </c>
      <c r="W1579" s="271"/>
      <c r="X1579" s="271">
        <f t="shared" ref="X1579" si="226">IF(AND(C1579="Smelter not listed",OR(LEN(D1579)=0,LEN(E1579)=0)),1,0)</f>
        <v>0</v>
      </c>
      <c r="Y1579" s="271"/>
      <c r="Z1579" s="271"/>
      <c r="AB1579" s="273" t="str">
        <f t="shared" ref="AB1579" si="227">B1579&amp;C1579</f>
        <v/>
      </c>
    </row>
    <row r="1580" spans="1:28" s="272" customFormat="1" ht="20.25">
      <c r="A1580" s="214"/>
      <c r="B1580" s="215" t="str">
        <f>IF(LEN(A1580)=0,"",INDEX('Smelter Look-up'!$A:$A,MATCH($A1580,'Smelter Look-up'!$E:$E,0)))</f>
        <v/>
      </c>
      <c r="C1580" s="219" t="str">
        <f>IF(LEN(A1580)=0,"",INDEX('Smelter Look-up'!$C:$C,MATCH($A1580,'Smelter Look-up'!$E:$E,0)))</f>
        <v/>
      </c>
      <c r="D1580" s="278"/>
      <c r="E1580" s="215" t="s">
        <v>15631</v>
      </c>
      <c r="F1580" s="215" t="s">
        <v>15631</v>
      </c>
      <c r="G1580" s="215" t="s">
        <v>15631</v>
      </c>
      <c r="H1580" s="216" t="str">
        <f ca="1">IF(ISERROR($V1580),"",OFFSET('Smelter Look-up'!$G$4,$V1580-4,0))</f>
        <v/>
      </c>
      <c r="I1580" s="217" t="s">
        <v>15631</v>
      </c>
      <c r="J1580" s="217" t="s">
        <v>15631</v>
      </c>
      <c r="K1580" s="268"/>
      <c r="L1580" s="268"/>
      <c r="M1580" s="268"/>
      <c r="N1580" s="268"/>
      <c r="O1580" s="268"/>
      <c r="P1580" s="218"/>
      <c r="Q1580" s="269"/>
      <c r="R1580" s="215" t="str">
        <f ca="1">IF(ISERROR($V1580),"",OFFSET('Smelter Look-up'!$C$4,$V1580-4,0)&amp;"")</f>
        <v/>
      </c>
      <c r="S1580" s="222" t="str">
        <f t="shared" ref="S1580:S1611" ca="1" si="228">IF(B1580="","",IF(ISERROR(MATCH($E1580,CL,0)),"Unknown",INDIRECT("'C'!$A$"&amp;MATCH($E1580,CL,0)+1)))</f>
        <v/>
      </c>
      <c r="T1580" s="222" t="str">
        <f ca="1">IF(B1580="","",IF(ISERROR(MATCH($J1580,SorP!$B$1:$B$6230,0)),"",INDIRECT("'SorP'!$A$"&amp;MATCH($J1580,SorP!$B$1:$B$6230,0))))</f>
        <v/>
      </c>
      <c r="U1580" s="238"/>
      <c r="V1580" s="270" t="e">
        <f>IF(C1580="",NA(),MATCH($B1580&amp;$C1580,'Smelter Look-up'!$J:$J,0))</f>
        <v>#N/A</v>
      </c>
      <c r="W1580" s="271"/>
      <c r="X1580" s="271">
        <f t="shared" ref="X1580:X1611" si="229">IF(AND(C1580="Smelter not listed",OR(LEN(D1580)=0,LEN(E1580)=0)),1,0)</f>
        <v>0</v>
      </c>
      <c r="Y1580" s="271"/>
      <c r="Z1580" s="271"/>
      <c r="AB1580" s="273" t="str">
        <f t="shared" ref="AB1580:AB1611" si="230">B1580&amp;C1580</f>
        <v/>
      </c>
    </row>
    <row r="1581" spans="1:28" s="272" customFormat="1" ht="20.25">
      <c r="A1581" s="214"/>
      <c r="B1581" s="215" t="str">
        <f>IF(LEN(A1581)=0,"",INDEX('Smelter Look-up'!$A:$A,MATCH($A1581,'Smelter Look-up'!$E:$E,0)))</f>
        <v/>
      </c>
      <c r="C1581" s="219" t="str">
        <f>IF(LEN(A1581)=0,"",INDEX('Smelter Look-up'!$C:$C,MATCH($A1581,'Smelter Look-up'!$E:$E,0)))</f>
        <v/>
      </c>
      <c r="D1581" s="278"/>
      <c r="E1581" s="215" t="s">
        <v>15631</v>
      </c>
      <c r="F1581" s="215" t="s">
        <v>15631</v>
      </c>
      <c r="G1581" s="215" t="s">
        <v>15631</v>
      </c>
      <c r="H1581" s="216" t="str">
        <f ca="1">IF(ISERROR($V1581),"",OFFSET('Smelter Look-up'!$G$4,$V1581-4,0))</f>
        <v/>
      </c>
      <c r="I1581" s="217" t="s">
        <v>15631</v>
      </c>
      <c r="J1581" s="217" t="s">
        <v>15631</v>
      </c>
      <c r="K1581" s="268"/>
      <c r="L1581" s="268"/>
      <c r="M1581" s="268"/>
      <c r="N1581" s="268"/>
      <c r="O1581" s="268"/>
      <c r="P1581" s="218"/>
      <c r="Q1581" s="269"/>
      <c r="R1581" s="215" t="str">
        <f ca="1">IF(ISERROR($V1581),"",OFFSET('Smelter Look-up'!$C$4,$V1581-4,0)&amp;"")</f>
        <v/>
      </c>
      <c r="S1581" s="222" t="str">
        <f t="shared" ca="1" si="228"/>
        <v/>
      </c>
      <c r="T1581" s="222" t="str">
        <f ca="1">IF(B1581="","",IF(ISERROR(MATCH($J1581,SorP!$B$1:$B$6230,0)),"",INDIRECT("'SorP'!$A$"&amp;MATCH($J1581,SorP!$B$1:$B$6230,0))))</f>
        <v/>
      </c>
      <c r="U1581" s="238"/>
      <c r="V1581" s="270" t="e">
        <f>IF(C1581="",NA(),MATCH($B1581&amp;$C1581,'Smelter Look-up'!$J:$J,0))</f>
        <v>#N/A</v>
      </c>
      <c r="W1581" s="271"/>
      <c r="X1581" s="271">
        <f t="shared" si="229"/>
        <v>0</v>
      </c>
      <c r="Y1581" s="271"/>
      <c r="Z1581" s="271"/>
      <c r="AB1581" s="273" t="str">
        <f t="shared" si="230"/>
        <v/>
      </c>
    </row>
    <row r="1582" spans="1:28" s="272" customFormat="1" ht="20.25">
      <c r="A1582" s="214"/>
      <c r="B1582" s="215" t="str">
        <f>IF(LEN(A1582)=0,"",INDEX('Smelter Look-up'!$A:$A,MATCH($A1582,'Smelter Look-up'!$E:$E,0)))</f>
        <v/>
      </c>
      <c r="C1582" s="219" t="str">
        <f>IF(LEN(A1582)=0,"",INDEX('Smelter Look-up'!$C:$C,MATCH($A1582,'Smelter Look-up'!$E:$E,0)))</f>
        <v/>
      </c>
      <c r="D1582" s="278"/>
      <c r="E1582" s="215" t="s">
        <v>15631</v>
      </c>
      <c r="F1582" s="215" t="s">
        <v>15631</v>
      </c>
      <c r="G1582" s="215" t="s">
        <v>15631</v>
      </c>
      <c r="H1582" s="216" t="str">
        <f ca="1">IF(ISERROR($V1582),"",OFFSET('Smelter Look-up'!$G$4,$V1582-4,0))</f>
        <v/>
      </c>
      <c r="I1582" s="217" t="s">
        <v>15631</v>
      </c>
      <c r="J1582" s="217" t="s">
        <v>15631</v>
      </c>
      <c r="K1582" s="268"/>
      <c r="L1582" s="268"/>
      <c r="M1582" s="268"/>
      <c r="N1582" s="268"/>
      <c r="O1582" s="268"/>
      <c r="P1582" s="218"/>
      <c r="Q1582" s="269"/>
      <c r="R1582" s="215" t="str">
        <f ca="1">IF(ISERROR($V1582),"",OFFSET('Smelter Look-up'!$C$4,$V1582-4,0)&amp;"")</f>
        <v/>
      </c>
      <c r="S1582" s="222" t="str">
        <f t="shared" ca="1" si="228"/>
        <v/>
      </c>
      <c r="T1582" s="222" t="str">
        <f ca="1">IF(B1582="","",IF(ISERROR(MATCH($J1582,SorP!$B$1:$B$6230,0)),"",INDIRECT("'SorP'!$A$"&amp;MATCH($J1582,SorP!$B$1:$B$6230,0))))</f>
        <v/>
      </c>
      <c r="U1582" s="238"/>
      <c r="V1582" s="270" t="e">
        <f>IF(C1582="",NA(),MATCH($B1582&amp;$C1582,'Smelter Look-up'!$J:$J,0))</f>
        <v>#N/A</v>
      </c>
      <c r="W1582" s="271"/>
      <c r="X1582" s="271">
        <f t="shared" si="229"/>
        <v>0</v>
      </c>
      <c r="Y1582" s="271"/>
      <c r="Z1582" s="271"/>
      <c r="AB1582" s="273" t="str">
        <f t="shared" si="230"/>
        <v/>
      </c>
    </row>
    <row r="1583" spans="1:28" s="272" customFormat="1" ht="20.25">
      <c r="A1583" s="214"/>
      <c r="B1583" s="215" t="str">
        <f>IF(LEN(A1583)=0,"",INDEX('Smelter Look-up'!$A:$A,MATCH($A1583,'Smelter Look-up'!$E:$E,0)))</f>
        <v/>
      </c>
      <c r="C1583" s="219" t="str">
        <f>IF(LEN(A1583)=0,"",INDEX('Smelter Look-up'!$C:$C,MATCH($A1583,'Smelter Look-up'!$E:$E,0)))</f>
        <v/>
      </c>
      <c r="D1583" s="278"/>
      <c r="E1583" s="215" t="s">
        <v>15631</v>
      </c>
      <c r="F1583" s="215" t="s">
        <v>15631</v>
      </c>
      <c r="G1583" s="215" t="s">
        <v>15631</v>
      </c>
      <c r="H1583" s="216" t="str">
        <f ca="1">IF(ISERROR($V1583),"",OFFSET('Smelter Look-up'!$G$4,$V1583-4,0))</f>
        <v/>
      </c>
      <c r="I1583" s="217" t="s">
        <v>15631</v>
      </c>
      <c r="J1583" s="217" t="s">
        <v>15631</v>
      </c>
      <c r="K1583" s="268"/>
      <c r="L1583" s="268"/>
      <c r="M1583" s="268"/>
      <c r="N1583" s="268"/>
      <c r="O1583" s="268"/>
      <c r="P1583" s="218"/>
      <c r="Q1583" s="269"/>
      <c r="R1583" s="215" t="str">
        <f ca="1">IF(ISERROR($V1583),"",OFFSET('Smelter Look-up'!$C$4,$V1583-4,0)&amp;"")</f>
        <v/>
      </c>
      <c r="S1583" s="222" t="str">
        <f t="shared" ca="1" si="228"/>
        <v/>
      </c>
      <c r="T1583" s="222" t="str">
        <f ca="1">IF(B1583="","",IF(ISERROR(MATCH($J1583,SorP!$B$1:$B$6230,0)),"",INDIRECT("'SorP'!$A$"&amp;MATCH($J1583,SorP!$B$1:$B$6230,0))))</f>
        <v/>
      </c>
      <c r="U1583" s="238"/>
      <c r="V1583" s="270" t="e">
        <f>IF(C1583="",NA(),MATCH($B1583&amp;$C1583,'Smelter Look-up'!$J:$J,0))</f>
        <v>#N/A</v>
      </c>
      <c r="W1583" s="271"/>
      <c r="X1583" s="271">
        <f t="shared" si="229"/>
        <v>0</v>
      </c>
      <c r="Y1583" s="271"/>
      <c r="Z1583" s="271"/>
      <c r="AB1583" s="273" t="str">
        <f t="shared" si="230"/>
        <v/>
      </c>
    </row>
    <row r="1584" spans="1:28" s="272" customFormat="1" ht="20.25">
      <c r="A1584" s="214"/>
      <c r="B1584" s="215" t="str">
        <f>IF(LEN(A1584)=0,"",INDEX('Smelter Look-up'!$A:$A,MATCH($A1584,'Smelter Look-up'!$E:$E,0)))</f>
        <v/>
      </c>
      <c r="C1584" s="219" t="str">
        <f>IF(LEN(A1584)=0,"",INDEX('Smelter Look-up'!$C:$C,MATCH($A1584,'Smelter Look-up'!$E:$E,0)))</f>
        <v/>
      </c>
      <c r="D1584" s="278"/>
      <c r="E1584" s="215" t="s">
        <v>15631</v>
      </c>
      <c r="F1584" s="215" t="s">
        <v>15631</v>
      </c>
      <c r="G1584" s="215" t="s">
        <v>15631</v>
      </c>
      <c r="H1584" s="216" t="str">
        <f ca="1">IF(ISERROR($V1584),"",OFFSET('Smelter Look-up'!$G$4,$V1584-4,0))</f>
        <v/>
      </c>
      <c r="I1584" s="217" t="s">
        <v>15631</v>
      </c>
      <c r="J1584" s="217" t="s">
        <v>15631</v>
      </c>
      <c r="K1584" s="268"/>
      <c r="L1584" s="268"/>
      <c r="M1584" s="268"/>
      <c r="N1584" s="268"/>
      <c r="O1584" s="268"/>
      <c r="P1584" s="218"/>
      <c r="Q1584" s="269"/>
      <c r="R1584" s="215" t="str">
        <f ca="1">IF(ISERROR($V1584),"",OFFSET('Smelter Look-up'!$C$4,$V1584-4,0)&amp;"")</f>
        <v/>
      </c>
      <c r="S1584" s="222" t="str">
        <f t="shared" ca="1" si="228"/>
        <v/>
      </c>
      <c r="T1584" s="222" t="str">
        <f ca="1">IF(B1584="","",IF(ISERROR(MATCH($J1584,SorP!$B$1:$B$6230,0)),"",INDIRECT("'SorP'!$A$"&amp;MATCH($J1584,SorP!$B$1:$B$6230,0))))</f>
        <v/>
      </c>
      <c r="U1584" s="238"/>
      <c r="V1584" s="270" t="e">
        <f>IF(C1584="",NA(),MATCH($B1584&amp;$C1584,'Smelter Look-up'!$J:$J,0))</f>
        <v>#N/A</v>
      </c>
      <c r="W1584" s="271"/>
      <c r="X1584" s="271">
        <f t="shared" si="229"/>
        <v>0</v>
      </c>
      <c r="Y1584" s="271"/>
      <c r="Z1584" s="271"/>
      <c r="AB1584" s="273" t="str">
        <f t="shared" si="230"/>
        <v/>
      </c>
    </row>
    <row r="1585" spans="1:28" s="272" customFormat="1" ht="20.25">
      <c r="A1585" s="214"/>
      <c r="B1585" s="215" t="str">
        <f>IF(LEN(A1585)=0,"",INDEX('Smelter Look-up'!$A:$A,MATCH($A1585,'Smelter Look-up'!$E:$E,0)))</f>
        <v/>
      </c>
      <c r="C1585" s="219" t="str">
        <f>IF(LEN(A1585)=0,"",INDEX('Smelter Look-up'!$C:$C,MATCH($A1585,'Smelter Look-up'!$E:$E,0)))</f>
        <v/>
      </c>
      <c r="D1585" s="278"/>
      <c r="E1585" s="215" t="s">
        <v>15631</v>
      </c>
      <c r="F1585" s="215" t="s">
        <v>15631</v>
      </c>
      <c r="G1585" s="215" t="s">
        <v>15631</v>
      </c>
      <c r="H1585" s="216" t="str">
        <f ca="1">IF(ISERROR($V1585),"",OFFSET('Smelter Look-up'!$G$4,$V1585-4,0))</f>
        <v/>
      </c>
      <c r="I1585" s="217" t="s">
        <v>15631</v>
      </c>
      <c r="J1585" s="217" t="s">
        <v>15631</v>
      </c>
      <c r="K1585" s="268"/>
      <c r="L1585" s="268"/>
      <c r="M1585" s="268"/>
      <c r="N1585" s="268"/>
      <c r="O1585" s="268"/>
      <c r="P1585" s="218"/>
      <c r="Q1585" s="269"/>
      <c r="R1585" s="215" t="str">
        <f ca="1">IF(ISERROR($V1585),"",OFFSET('Smelter Look-up'!$C$4,$V1585-4,0)&amp;"")</f>
        <v/>
      </c>
      <c r="S1585" s="222" t="str">
        <f t="shared" ca="1" si="228"/>
        <v/>
      </c>
      <c r="T1585" s="222" t="str">
        <f ca="1">IF(B1585="","",IF(ISERROR(MATCH($J1585,SorP!$B$1:$B$6230,0)),"",INDIRECT("'SorP'!$A$"&amp;MATCH($J1585,SorP!$B$1:$B$6230,0))))</f>
        <v/>
      </c>
      <c r="U1585" s="238"/>
      <c r="V1585" s="270" t="e">
        <f>IF(C1585="",NA(),MATCH($B1585&amp;$C1585,'Smelter Look-up'!$J:$J,0))</f>
        <v>#N/A</v>
      </c>
      <c r="W1585" s="271"/>
      <c r="X1585" s="271">
        <f t="shared" si="229"/>
        <v>0</v>
      </c>
      <c r="Y1585" s="271"/>
      <c r="Z1585" s="271"/>
      <c r="AB1585" s="273" t="str">
        <f t="shared" si="230"/>
        <v/>
      </c>
    </row>
    <row r="1586" spans="1:28" s="272" customFormat="1" ht="20.25">
      <c r="A1586" s="214"/>
      <c r="B1586" s="215" t="str">
        <f>IF(LEN(A1586)=0,"",INDEX('Smelter Look-up'!$A:$A,MATCH($A1586,'Smelter Look-up'!$E:$E,0)))</f>
        <v/>
      </c>
      <c r="C1586" s="219" t="str">
        <f>IF(LEN(A1586)=0,"",INDEX('Smelter Look-up'!$C:$C,MATCH($A1586,'Smelter Look-up'!$E:$E,0)))</f>
        <v/>
      </c>
      <c r="D1586" s="278"/>
      <c r="E1586" s="215" t="s">
        <v>15631</v>
      </c>
      <c r="F1586" s="215" t="s">
        <v>15631</v>
      </c>
      <c r="G1586" s="215" t="s">
        <v>15631</v>
      </c>
      <c r="H1586" s="216" t="str">
        <f ca="1">IF(ISERROR($V1586),"",OFFSET('Smelter Look-up'!$G$4,$V1586-4,0))</f>
        <v/>
      </c>
      <c r="I1586" s="217" t="s">
        <v>15631</v>
      </c>
      <c r="J1586" s="217" t="s">
        <v>15631</v>
      </c>
      <c r="K1586" s="268"/>
      <c r="L1586" s="268"/>
      <c r="M1586" s="268"/>
      <c r="N1586" s="268"/>
      <c r="O1586" s="268"/>
      <c r="P1586" s="218"/>
      <c r="Q1586" s="269"/>
      <c r="R1586" s="215" t="str">
        <f ca="1">IF(ISERROR($V1586),"",OFFSET('Smelter Look-up'!$C$4,$V1586-4,0)&amp;"")</f>
        <v/>
      </c>
      <c r="S1586" s="222" t="str">
        <f t="shared" ca="1" si="228"/>
        <v/>
      </c>
      <c r="T1586" s="222" t="str">
        <f ca="1">IF(B1586="","",IF(ISERROR(MATCH($J1586,SorP!$B$1:$B$6230,0)),"",INDIRECT("'SorP'!$A$"&amp;MATCH($J1586,SorP!$B$1:$B$6230,0))))</f>
        <v/>
      </c>
      <c r="U1586" s="238"/>
      <c r="V1586" s="270" t="e">
        <f>IF(C1586="",NA(),MATCH($B1586&amp;$C1586,'Smelter Look-up'!$J:$J,0))</f>
        <v>#N/A</v>
      </c>
      <c r="W1586" s="271"/>
      <c r="X1586" s="271">
        <f t="shared" si="229"/>
        <v>0</v>
      </c>
      <c r="Y1586" s="271"/>
      <c r="Z1586" s="271"/>
      <c r="AB1586" s="273" t="str">
        <f t="shared" si="230"/>
        <v/>
      </c>
    </row>
    <row r="1587" spans="1:28" s="272" customFormat="1" ht="20.25">
      <c r="A1587" s="214"/>
      <c r="B1587" s="215" t="str">
        <f>IF(LEN(A1587)=0,"",INDEX('Smelter Look-up'!$A:$A,MATCH($A1587,'Smelter Look-up'!$E:$E,0)))</f>
        <v/>
      </c>
      <c r="C1587" s="219" t="str">
        <f>IF(LEN(A1587)=0,"",INDEX('Smelter Look-up'!$C:$C,MATCH($A1587,'Smelter Look-up'!$E:$E,0)))</f>
        <v/>
      </c>
      <c r="D1587" s="278"/>
      <c r="E1587" s="215" t="s">
        <v>15631</v>
      </c>
      <c r="F1587" s="215" t="s">
        <v>15631</v>
      </c>
      <c r="G1587" s="215" t="s">
        <v>15631</v>
      </c>
      <c r="H1587" s="216" t="str">
        <f ca="1">IF(ISERROR($V1587),"",OFFSET('Smelter Look-up'!$G$4,$V1587-4,0))</f>
        <v/>
      </c>
      <c r="I1587" s="217" t="s">
        <v>15631</v>
      </c>
      <c r="J1587" s="217" t="s">
        <v>15631</v>
      </c>
      <c r="K1587" s="268"/>
      <c r="L1587" s="268"/>
      <c r="M1587" s="268"/>
      <c r="N1587" s="268"/>
      <c r="O1587" s="268"/>
      <c r="P1587" s="218"/>
      <c r="Q1587" s="269"/>
      <c r="R1587" s="215" t="str">
        <f ca="1">IF(ISERROR($V1587),"",OFFSET('Smelter Look-up'!$C$4,$V1587-4,0)&amp;"")</f>
        <v/>
      </c>
      <c r="S1587" s="222" t="str">
        <f t="shared" ca="1" si="228"/>
        <v/>
      </c>
      <c r="T1587" s="222" t="str">
        <f ca="1">IF(B1587="","",IF(ISERROR(MATCH($J1587,SorP!$B$1:$B$6230,0)),"",INDIRECT("'SorP'!$A$"&amp;MATCH($J1587,SorP!$B$1:$B$6230,0))))</f>
        <v/>
      </c>
      <c r="U1587" s="238"/>
      <c r="V1587" s="270" t="e">
        <f>IF(C1587="",NA(),MATCH($B1587&amp;$C1587,'Smelter Look-up'!$J:$J,0))</f>
        <v>#N/A</v>
      </c>
      <c r="W1587" s="271"/>
      <c r="X1587" s="271">
        <f t="shared" si="229"/>
        <v>0</v>
      </c>
      <c r="Y1587" s="271"/>
      <c r="Z1587" s="271"/>
      <c r="AB1587" s="273" t="str">
        <f t="shared" si="230"/>
        <v/>
      </c>
    </row>
    <row r="1588" spans="1:28" s="272" customFormat="1" ht="20.25">
      <c r="A1588" s="214"/>
      <c r="B1588" s="215" t="str">
        <f>IF(LEN(A1588)=0,"",INDEX('Smelter Look-up'!$A:$A,MATCH($A1588,'Smelter Look-up'!$E:$E,0)))</f>
        <v/>
      </c>
      <c r="C1588" s="219" t="str">
        <f>IF(LEN(A1588)=0,"",INDEX('Smelter Look-up'!$C:$C,MATCH($A1588,'Smelter Look-up'!$E:$E,0)))</f>
        <v/>
      </c>
      <c r="D1588" s="278"/>
      <c r="E1588" s="215" t="s">
        <v>15631</v>
      </c>
      <c r="F1588" s="215" t="s">
        <v>15631</v>
      </c>
      <c r="G1588" s="215" t="s">
        <v>15631</v>
      </c>
      <c r="H1588" s="216" t="str">
        <f ca="1">IF(ISERROR($V1588),"",OFFSET('Smelter Look-up'!$G$4,$V1588-4,0))</f>
        <v/>
      </c>
      <c r="I1588" s="217" t="s">
        <v>15631</v>
      </c>
      <c r="J1588" s="217" t="s">
        <v>15631</v>
      </c>
      <c r="K1588" s="268"/>
      <c r="L1588" s="268"/>
      <c r="M1588" s="268"/>
      <c r="N1588" s="268"/>
      <c r="O1588" s="268"/>
      <c r="P1588" s="218"/>
      <c r="Q1588" s="269"/>
      <c r="R1588" s="215" t="str">
        <f ca="1">IF(ISERROR($V1588),"",OFFSET('Smelter Look-up'!$C$4,$V1588-4,0)&amp;"")</f>
        <v/>
      </c>
      <c r="S1588" s="222" t="str">
        <f t="shared" ca="1" si="228"/>
        <v/>
      </c>
      <c r="T1588" s="222" t="str">
        <f ca="1">IF(B1588="","",IF(ISERROR(MATCH($J1588,SorP!$B$1:$B$6230,0)),"",INDIRECT("'SorP'!$A$"&amp;MATCH($J1588,SorP!$B$1:$B$6230,0))))</f>
        <v/>
      </c>
      <c r="U1588" s="238"/>
      <c r="V1588" s="270" t="e">
        <f>IF(C1588="",NA(),MATCH($B1588&amp;$C1588,'Smelter Look-up'!$J:$J,0))</f>
        <v>#N/A</v>
      </c>
      <c r="W1588" s="271"/>
      <c r="X1588" s="271">
        <f t="shared" si="229"/>
        <v>0</v>
      </c>
      <c r="Y1588" s="271"/>
      <c r="Z1588" s="271"/>
      <c r="AB1588" s="273" t="str">
        <f t="shared" si="230"/>
        <v/>
      </c>
    </row>
    <row r="1589" spans="1:28" s="272" customFormat="1" ht="20.25">
      <c r="A1589" s="214"/>
      <c r="B1589" s="215" t="str">
        <f>IF(LEN(A1589)=0,"",INDEX('Smelter Look-up'!$A:$A,MATCH($A1589,'Smelter Look-up'!$E:$E,0)))</f>
        <v/>
      </c>
      <c r="C1589" s="219" t="str">
        <f>IF(LEN(A1589)=0,"",INDEX('Smelter Look-up'!$C:$C,MATCH($A1589,'Smelter Look-up'!$E:$E,0)))</f>
        <v/>
      </c>
      <c r="D1589" s="278"/>
      <c r="E1589" s="215" t="s">
        <v>15631</v>
      </c>
      <c r="F1589" s="215" t="s">
        <v>15631</v>
      </c>
      <c r="G1589" s="215" t="s">
        <v>15631</v>
      </c>
      <c r="H1589" s="216" t="str">
        <f ca="1">IF(ISERROR($V1589),"",OFFSET('Smelter Look-up'!$G$4,$V1589-4,0))</f>
        <v/>
      </c>
      <c r="I1589" s="217" t="s">
        <v>15631</v>
      </c>
      <c r="J1589" s="217" t="s">
        <v>15631</v>
      </c>
      <c r="K1589" s="268"/>
      <c r="L1589" s="268"/>
      <c r="M1589" s="268"/>
      <c r="N1589" s="268"/>
      <c r="O1589" s="268"/>
      <c r="P1589" s="218"/>
      <c r="Q1589" s="269"/>
      <c r="R1589" s="215" t="str">
        <f ca="1">IF(ISERROR($V1589),"",OFFSET('Smelter Look-up'!$C$4,$V1589-4,0)&amp;"")</f>
        <v/>
      </c>
      <c r="S1589" s="222" t="str">
        <f t="shared" ca="1" si="228"/>
        <v/>
      </c>
      <c r="T1589" s="222" t="str">
        <f ca="1">IF(B1589="","",IF(ISERROR(MATCH($J1589,SorP!$B$1:$B$6230,0)),"",INDIRECT("'SorP'!$A$"&amp;MATCH($J1589,SorP!$B$1:$B$6230,0))))</f>
        <v/>
      </c>
      <c r="U1589" s="238"/>
      <c r="V1589" s="270" t="e">
        <f>IF(C1589="",NA(),MATCH($B1589&amp;$C1589,'Smelter Look-up'!$J:$J,0))</f>
        <v>#N/A</v>
      </c>
      <c r="W1589" s="271"/>
      <c r="X1589" s="271">
        <f t="shared" si="229"/>
        <v>0</v>
      </c>
      <c r="Y1589" s="271"/>
      <c r="Z1589" s="271"/>
      <c r="AB1589" s="273" t="str">
        <f t="shared" si="230"/>
        <v/>
      </c>
    </row>
    <row r="1590" spans="1:28" s="272" customFormat="1" ht="20.25">
      <c r="A1590" s="214"/>
      <c r="B1590" s="215" t="str">
        <f>IF(LEN(A1590)=0,"",INDEX('Smelter Look-up'!$A:$A,MATCH($A1590,'Smelter Look-up'!$E:$E,0)))</f>
        <v/>
      </c>
      <c r="C1590" s="219" t="str">
        <f>IF(LEN(A1590)=0,"",INDEX('Smelter Look-up'!$C:$C,MATCH($A1590,'Smelter Look-up'!$E:$E,0)))</f>
        <v/>
      </c>
      <c r="D1590" s="278"/>
      <c r="E1590" s="215" t="s">
        <v>15631</v>
      </c>
      <c r="F1590" s="215" t="s">
        <v>15631</v>
      </c>
      <c r="G1590" s="215" t="s">
        <v>15631</v>
      </c>
      <c r="H1590" s="216" t="str">
        <f ca="1">IF(ISERROR($V1590),"",OFFSET('Smelter Look-up'!$G$4,$V1590-4,0))</f>
        <v/>
      </c>
      <c r="I1590" s="217" t="s">
        <v>15631</v>
      </c>
      <c r="J1590" s="217" t="s">
        <v>15631</v>
      </c>
      <c r="K1590" s="268"/>
      <c r="L1590" s="268"/>
      <c r="M1590" s="268"/>
      <c r="N1590" s="268"/>
      <c r="O1590" s="268"/>
      <c r="P1590" s="218"/>
      <c r="Q1590" s="269"/>
      <c r="R1590" s="215" t="str">
        <f ca="1">IF(ISERROR($V1590),"",OFFSET('Smelter Look-up'!$C$4,$V1590-4,0)&amp;"")</f>
        <v/>
      </c>
      <c r="S1590" s="222" t="str">
        <f t="shared" ca="1" si="228"/>
        <v/>
      </c>
      <c r="T1590" s="222" t="str">
        <f ca="1">IF(B1590="","",IF(ISERROR(MATCH($J1590,SorP!$B$1:$B$6230,0)),"",INDIRECT("'SorP'!$A$"&amp;MATCH($J1590,SorP!$B$1:$B$6230,0))))</f>
        <v/>
      </c>
      <c r="U1590" s="238"/>
      <c r="V1590" s="270" t="e">
        <f>IF(C1590="",NA(),MATCH($B1590&amp;$C1590,'Smelter Look-up'!$J:$J,0))</f>
        <v>#N/A</v>
      </c>
      <c r="W1590" s="271"/>
      <c r="X1590" s="271">
        <f t="shared" si="229"/>
        <v>0</v>
      </c>
      <c r="Y1590" s="271"/>
      <c r="Z1590" s="271"/>
      <c r="AB1590" s="273" t="str">
        <f t="shared" si="230"/>
        <v/>
      </c>
    </row>
    <row r="1591" spans="1:28" s="272" customFormat="1" ht="20.25">
      <c r="A1591" s="214"/>
      <c r="B1591" s="215" t="str">
        <f>IF(LEN(A1591)=0,"",INDEX('Smelter Look-up'!$A:$A,MATCH($A1591,'Smelter Look-up'!$E:$E,0)))</f>
        <v/>
      </c>
      <c r="C1591" s="219" t="str">
        <f>IF(LEN(A1591)=0,"",INDEX('Smelter Look-up'!$C:$C,MATCH($A1591,'Smelter Look-up'!$E:$E,0)))</f>
        <v/>
      </c>
      <c r="D1591" s="278"/>
      <c r="E1591" s="215" t="s">
        <v>15631</v>
      </c>
      <c r="F1591" s="215" t="s">
        <v>15631</v>
      </c>
      <c r="G1591" s="215" t="s">
        <v>15631</v>
      </c>
      <c r="H1591" s="216" t="str">
        <f ca="1">IF(ISERROR($V1591),"",OFFSET('Smelter Look-up'!$G$4,$V1591-4,0))</f>
        <v/>
      </c>
      <c r="I1591" s="217" t="s">
        <v>15631</v>
      </c>
      <c r="J1591" s="217" t="s">
        <v>15631</v>
      </c>
      <c r="K1591" s="268"/>
      <c r="L1591" s="268"/>
      <c r="M1591" s="268"/>
      <c r="N1591" s="268"/>
      <c r="O1591" s="268"/>
      <c r="P1591" s="218"/>
      <c r="Q1591" s="269"/>
      <c r="R1591" s="215" t="str">
        <f ca="1">IF(ISERROR($V1591),"",OFFSET('Smelter Look-up'!$C$4,$V1591-4,0)&amp;"")</f>
        <v/>
      </c>
      <c r="S1591" s="222" t="str">
        <f t="shared" ca="1" si="228"/>
        <v/>
      </c>
      <c r="T1591" s="222" t="str">
        <f ca="1">IF(B1591="","",IF(ISERROR(MATCH($J1591,SorP!$B$1:$B$6230,0)),"",INDIRECT("'SorP'!$A$"&amp;MATCH($J1591,SorP!$B$1:$B$6230,0))))</f>
        <v/>
      </c>
      <c r="U1591" s="238"/>
      <c r="V1591" s="270" t="e">
        <f>IF(C1591="",NA(),MATCH($B1591&amp;$C1591,'Smelter Look-up'!$J:$J,0))</f>
        <v>#N/A</v>
      </c>
      <c r="W1591" s="271"/>
      <c r="X1591" s="271">
        <f t="shared" si="229"/>
        <v>0</v>
      </c>
      <c r="Y1591" s="271"/>
      <c r="Z1591" s="271"/>
      <c r="AB1591" s="273" t="str">
        <f t="shared" si="230"/>
        <v/>
      </c>
    </row>
    <row r="1592" spans="1:28" s="272" customFormat="1" ht="20.25">
      <c r="A1592" s="214"/>
      <c r="B1592" s="215" t="str">
        <f>IF(LEN(A1592)=0,"",INDEX('Smelter Look-up'!$A:$A,MATCH($A1592,'Smelter Look-up'!$E:$E,0)))</f>
        <v/>
      </c>
      <c r="C1592" s="219" t="str">
        <f>IF(LEN(A1592)=0,"",INDEX('Smelter Look-up'!$C:$C,MATCH($A1592,'Smelter Look-up'!$E:$E,0)))</f>
        <v/>
      </c>
      <c r="D1592" s="278"/>
      <c r="E1592" s="215" t="s">
        <v>15631</v>
      </c>
      <c r="F1592" s="215" t="s">
        <v>15631</v>
      </c>
      <c r="G1592" s="215" t="s">
        <v>15631</v>
      </c>
      <c r="H1592" s="216" t="str">
        <f ca="1">IF(ISERROR($V1592),"",OFFSET('Smelter Look-up'!$G$4,$V1592-4,0))</f>
        <v/>
      </c>
      <c r="I1592" s="217" t="s">
        <v>15631</v>
      </c>
      <c r="J1592" s="217" t="s">
        <v>15631</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si="229"/>
        <v>0</v>
      </c>
      <c r="Y1592" s="271"/>
      <c r="Z1592" s="271"/>
      <c r="AB1592" s="273" t="str">
        <f t="shared" si="230"/>
        <v/>
      </c>
    </row>
    <row r="1593" spans="1:28" s="272" customFormat="1" ht="20.25">
      <c r="A1593" s="214"/>
      <c r="B1593" s="215" t="str">
        <f>IF(LEN(A1593)=0,"",INDEX('Smelter Look-up'!$A:$A,MATCH($A1593,'Smelter Look-up'!$E:$E,0)))</f>
        <v/>
      </c>
      <c r="C1593" s="219" t="str">
        <f>IF(LEN(A1593)=0,"",INDEX('Smelter Look-up'!$C:$C,MATCH($A1593,'Smelter Look-up'!$E:$E,0)))</f>
        <v/>
      </c>
      <c r="D1593" s="278"/>
      <c r="E1593" s="215" t="s">
        <v>15631</v>
      </c>
      <c r="F1593" s="215" t="s">
        <v>15631</v>
      </c>
      <c r="G1593" s="215" t="s">
        <v>15631</v>
      </c>
      <c r="H1593" s="216" t="str">
        <f ca="1">IF(ISERROR($V1593),"",OFFSET('Smelter Look-up'!$G$4,$V1593-4,0))</f>
        <v/>
      </c>
      <c r="I1593" s="217" t="s">
        <v>15631</v>
      </c>
      <c r="J1593" s="217" t="s">
        <v>15631</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si="229"/>
        <v>0</v>
      </c>
      <c r="Y1593" s="271"/>
      <c r="Z1593" s="271"/>
      <c r="AB1593" s="273" t="str">
        <f t="shared" si="230"/>
        <v/>
      </c>
    </row>
    <row r="1594" spans="1:28" s="272" customFormat="1" ht="20.25">
      <c r="A1594" s="214"/>
      <c r="B1594" s="215" t="str">
        <f>IF(LEN(A1594)=0,"",INDEX('Smelter Look-up'!$A:$A,MATCH($A1594,'Smelter Look-up'!$E:$E,0)))</f>
        <v/>
      </c>
      <c r="C1594" s="219" t="str">
        <f>IF(LEN(A1594)=0,"",INDEX('Smelter Look-up'!$C:$C,MATCH($A1594,'Smelter Look-up'!$E:$E,0)))</f>
        <v/>
      </c>
      <c r="D1594" s="278"/>
      <c r="E1594" s="215" t="s">
        <v>15631</v>
      </c>
      <c r="F1594" s="215" t="s">
        <v>15631</v>
      </c>
      <c r="G1594" s="215" t="s">
        <v>15631</v>
      </c>
      <c r="H1594" s="216" t="str">
        <f ca="1">IF(ISERROR($V1594),"",OFFSET('Smelter Look-up'!$G$4,$V1594-4,0))</f>
        <v/>
      </c>
      <c r="I1594" s="217" t="s">
        <v>15631</v>
      </c>
      <c r="J1594" s="217" t="s">
        <v>15631</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si="229"/>
        <v>0</v>
      </c>
      <c r="Y1594" s="271"/>
      <c r="Z1594" s="271"/>
      <c r="AB1594" s="273" t="str">
        <f t="shared" si="230"/>
        <v/>
      </c>
    </row>
    <row r="1595" spans="1:28" s="272" customFormat="1" ht="20.25">
      <c r="A1595" s="214"/>
      <c r="B1595" s="215" t="str">
        <f>IF(LEN(A1595)=0,"",INDEX('Smelter Look-up'!$A:$A,MATCH($A1595,'Smelter Look-up'!$E:$E,0)))</f>
        <v/>
      </c>
      <c r="C1595" s="219" t="str">
        <f>IF(LEN(A1595)=0,"",INDEX('Smelter Look-up'!$C:$C,MATCH($A1595,'Smelter Look-up'!$E:$E,0)))</f>
        <v/>
      </c>
      <c r="D1595" s="278"/>
      <c r="E1595" s="215" t="s">
        <v>15631</v>
      </c>
      <c r="F1595" s="215" t="s">
        <v>15631</v>
      </c>
      <c r="G1595" s="215" t="s">
        <v>15631</v>
      </c>
      <c r="H1595" s="216" t="str">
        <f ca="1">IF(ISERROR($V1595),"",OFFSET('Smelter Look-up'!$G$4,$V1595-4,0))</f>
        <v/>
      </c>
      <c r="I1595" s="217" t="s">
        <v>15631</v>
      </c>
      <c r="J1595" s="217" t="s">
        <v>15631</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
        <v>15631</v>
      </c>
      <c r="F1596" s="215" t="s">
        <v>15631</v>
      </c>
      <c r="G1596" s="215" t="s">
        <v>15631</v>
      </c>
      <c r="H1596" s="216" t="str">
        <f ca="1">IF(ISERROR($V1596),"",OFFSET('Smelter Look-up'!$G$4,$V1596-4,0))</f>
        <v/>
      </c>
      <c r="I1596" s="217" t="s">
        <v>15631</v>
      </c>
      <c r="J1596" s="217" t="s">
        <v>15631</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
        <v>15631</v>
      </c>
      <c r="F1597" s="215" t="s">
        <v>15631</v>
      </c>
      <c r="G1597" s="215" t="s">
        <v>15631</v>
      </c>
      <c r="H1597" s="216" t="str">
        <f ca="1">IF(ISERROR($V1597),"",OFFSET('Smelter Look-up'!$G$4,$V1597-4,0))</f>
        <v/>
      </c>
      <c r="I1597" s="217" t="s">
        <v>15631</v>
      </c>
      <c r="J1597" s="217" t="s">
        <v>15631</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
        <v>15631</v>
      </c>
      <c r="F1598" s="215" t="s">
        <v>15631</v>
      </c>
      <c r="G1598" s="215" t="s">
        <v>15631</v>
      </c>
      <c r="H1598" s="216" t="str">
        <f ca="1">IF(ISERROR($V1598),"",OFFSET('Smelter Look-up'!$G$4,$V1598-4,0))</f>
        <v/>
      </c>
      <c r="I1598" s="217" t="s">
        <v>15631</v>
      </c>
      <c r="J1598" s="217" t="s">
        <v>15631</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
        <v>15631</v>
      </c>
      <c r="F1599" s="215" t="s">
        <v>15631</v>
      </c>
      <c r="G1599" s="215" t="s">
        <v>15631</v>
      </c>
      <c r="H1599" s="216" t="str">
        <f ca="1">IF(ISERROR($V1599),"",OFFSET('Smelter Look-up'!$G$4,$V1599-4,0))</f>
        <v/>
      </c>
      <c r="I1599" s="217" t="s">
        <v>15631</v>
      </c>
      <c r="J1599" s="217" t="s">
        <v>15631</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
        <v>15631</v>
      </c>
      <c r="F1600" s="215" t="s">
        <v>15631</v>
      </c>
      <c r="G1600" s="215" t="s">
        <v>15631</v>
      </c>
      <c r="H1600" s="216" t="str">
        <f ca="1">IF(ISERROR($V1600),"",OFFSET('Smelter Look-up'!$G$4,$V1600-4,0))</f>
        <v/>
      </c>
      <c r="I1600" s="217" t="s">
        <v>15631</v>
      </c>
      <c r="J1600" s="217" t="s">
        <v>15631</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
        <v>15631</v>
      </c>
      <c r="F1601" s="215" t="s">
        <v>15631</v>
      </c>
      <c r="G1601" s="215" t="s">
        <v>15631</v>
      </c>
      <c r="H1601" s="216" t="str">
        <f ca="1">IF(ISERROR($V1601),"",OFFSET('Smelter Look-up'!$G$4,$V1601-4,0))</f>
        <v/>
      </c>
      <c r="I1601" s="217" t="s">
        <v>15631</v>
      </c>
      <c r="J1601" s="217" t="s">
        <v>15631</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
        <v>15631</v>
      </c>
      <c r="F1602" s="215" t="s">
        <v>15631</v>
      </c>
      <c r="G1602" s="215" t="s">
        <v>15631</v>
      </c>
      <c r="H1602" s="216" t="str">
        <f ca="1">IF(ISERROR($V1602),"",OFFSET('Smelter Look-up'!$G$4,$V1602-4,0))</f>
        <v/>
      </c>
      <c r="I1602" s="217" t="s">
        <v>15631</v>
      </c>
      <c r="J1602" s="217" t="s">
        <v>15631</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
        <v>15631</v>
      </c>
      <c r="F1603" s="215" t="s">
        <v>15631</v>
      </c>
      <c r="G1603" s="215" t="s">
        <v>15631</v>
      </c>
      <c r="H1603" s="216" t="str">
        <f ca="1">IF(ISERROR($V1603),"",OFFSET('Smelter Look-up'!$G$4,$V1603-4,0))</f>
        <v/>
      </c>
      <c r="I1603" s="217" t="s">
        <v>15631</v>
      </c>
      <c r="J1603" s="217" t="s">
        <v>15631</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
        <v>15631</v>
      </c>
      <c r="F1604" s="215" t="s">
        <v>15631</v>
      </c>
      <c r="G1604" s="215" t="s">
        <v>15631</v>
      </c>
      <c r="H1604" s="216" t="str">
        <f ca="1">IF(ISERROR($V1604),"",OFFSET('Smelter Look-up'!$G$4,$V1604-4,0))</f>
        <v/>
      </c>
      <c r="I1604" s="217" t="s">
        <v>15631</v>
      </c>
      <c r="J1604" s="217" t="s">
        <v>15631</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
        <v>15631</v>
      </c>
      <c r="F1605" s="215" t="s">
        <v>15631</v>
      </c>
      <c r="G1605" s="215" t="s">
        <v>15631</v>
      </c>
      <c r="H1605" s="216" t="str">
        <f ca="1">IF(ISERROR($V1605),"",OFFSET('Smelter Look-up'!$G$4,$V1605-4,0))</f>
        <v/>
      </c>
      <c r="I1605" s="217" t="s">
        <v>15631</v>
      </c>
      <c r="J1605" s="217" t="s">
        <v>15631</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
        <v>15631</v>
      </c>
      <c r="F1606" s="215" t="s">
        <v>15631</v>
      </c>
      <c r="G1606" s="215" t="s">
        <v>15631</v>
      </c>
      <c r="H1606" s="216" t="str">
        <f ca="1">IF(ISERROR($V1606),"",OFFSET('Smelter Look-up'!$G$4,$V1606-4,0))</f>
        <v/>
      </c>
      <c r="I1606" s="217" t="s">
        <v>15631</v>
      </c>
      <c r="J1606" s="217" t="s">
        <v>15631</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
        <v>15631</v>
      </c>
      <c r="F1607" s="215" t="s">
        <v>15631</v>
      </c>
      <c r="G1607" s="215" t="s">
        <v>15631</v>
      </c>
      <c r="H1607" s="216" t="str">
        <f ca="1">IF(ISERROR($V1607),"",OFFSET('Smelter Look-up'!$G$4,$V1607-4,0))</f>
        <v/>
      </c>
      <c r="I1607" s="217" t="s">
        <v>15631</v>
      </c>
      <c r="J1607" s="217" t="s">
        <v>15631</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
        <v>15631</v>
      </c>
      <c r="F1608" s="215" t="s">
        <v>15631</v>
      </c>
      <c r="G1608" s="215" t="s">
        <v>15631</v>
      </c>
      <c r="H1608" s="216" t="str">
        <f ca="1">IF(ISERROR($V1608),"",OFFSET('Smelter Look-up'!$G$4,$V1608-4,0))</f>
        <v/>
      </c>
      <c r="I1608" s="217" t="s">
        <v>15631</v>
      </c>
      <c r="J1608" s="217" t="s">
        <v>15631</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
        <v>15631</v>
      </c>
      <c r="F1609" s="215" t="s">
        <v>15631</v>
      </c>
      <c r="G1609" s="215" t="s">
        <v>15631</v>
      </c>
      <c r="H1609" s="216" t="str">
        <f ca="1">IF(ISERROR($V1609),"",OFFSET('Smelter Look-up'!$G$4,$V1609-4,0))</f>
        <v/>
      </c>
      <c r="I1609" s="217" t="s">
        <v>15631</v>
      </c>
      <c r="J1609" s="217" t="s">
        <v>15631</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
        <v>15631</v>
      </c>
      <c r="F1610" s="215" t="s">
        <v>15631</v>
      </c>
      <c r="G1610" s="215" t="s">
        <v>15631</v>
      </c>
      <c r="H1610" s="216" t="str">
        <f ca="1">IF(ISERROR($V1610),"",OFFSET('Smelter Look-up'!$G$4,$V1610-4,0))</f>
        <v/>
      </c>
      <c r="I1610" s="217" t="s">
        <v>15631</v>
      </c>
      <c r="J1610" s="217" t="s">
        <v>15631</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
        <v>15631</v>
      </c>
      <c r="F1611" s="215" t="s">
        <v>15631</v>
      </c>
      <c r="G1611" s="215" t="s">
        <v>15631</v>
      </c>
      <c r="H1611" s="216" t="str">
        <f ca="1">IF(ISERROR($V1611),"",OFFSET('Smelter Look-up'!$G$4,$V1611-4,0))</f>
        <v/>
      </c>
      <c r="I1611" s="217" t="s">
        <v>15631</v>
      </c>
      <c r="J1611" s="217" t="s">
        <v>15631</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
        <v>15631</v>
      </c>
      <c r="F1612" s="215" t="s">
        <v>15631</v>
      </c>
      <c r="G1612" s="215" t="s">
        <v>15631</v>
      </c>
      <c r="H1612" s="216" t="str">
        <f ca="1">IF(ISERROR($V1612),"",OFFSET('Smelter Look-up'!$G$4,$V1612-4,0))</f>
        <v/>
      </c>
      <c r="I1612" s="217" t="s">
        <v>15631</v>
      </c>
      <c r="J1612" s="217" t="s">
        <v>15631</v>
      </c>
      <c r="K1612" s="268"/>
      <c r="L1612" s="268"/>
      <c r="M1612" s="268"/>
      <c r="N1612" s="268"/>
      <c r="O1612" s="268"/>
      <c r="P1612" s="218"/>
      <c r="Q1612" s="269"/>
      <c r="R1612" s="215" t="str">
        <f ca="1">IF(ISERROR($V1612),"",OFFSET('Smelter Look-up'!$C$4,$V1612-4,0)&amp;"")</f>
        <v/>
      </c>
      <c r="S1612" s="222" t="str">
        <f t="shared" ref="S1612:S1642" ca="1" si="231">IF(B1612="","",IF(ISERROR(MATCH($E1612,CL,0)),"Unknown",INDIRECT("'C'!$A$"&amp;MATCH($E1612,CL,0)+1)))</f>
        <v/>
      </c>
      <c r="T1612" s="222" t="str">
        <f ca="1">IF(B1612="","",IF(ISERROR(MATCH($J1612,SorP!$B$1:$B$6230,0)),"",INDIRECT("'SorP'!$A$"&amp;MATCH($J1612,SorP!$B$1:$B$6230,0))))</f>
        <v/>
      </c>
      <c r="U1612" s="238"/>
      <c r="V1612" s="270" t="e">
        <f>IF(C1612="",NA(),MATCH($B1612&amp;$C1612,'Smelter Look-up'!$J:$J,0))</f>
        <v>#N/A</v>
      </c>
      <c r="W1612" s="271"/>
      <c r="X1612" s="271">
        <f t="shared" ref="X1612:X1642" si="232">IF(AND(C1612="Smelter not listed",OR(LEN(D1612)=0,LEN(E1612)=0)),1,0)</f>
        <v>0</v>
      </c>
      <c r="Y1612" s="271"/>
      <c r="Z1612" s="271"/>
      <c r="AB1612" s="273" t="str">
        <f t="shared" ref="AB1612:AB1642" si="233">B1612&amp;C1612</f>
        <v/>
      </c>
    </row>
    <row r="1613" spans="1:28" s="272" customFormat="1" ht="20.25">
      <c r="A1613" s="214"/>
      <c r="B1613" s="215" t="str">
        <f>IF(LEN(A1613)=0,"",INDEX('Smelter Look-up'!$A:$A,MATCH($A1613,'Smelter Look-up'!$E:$E,0)))</f>
        <v/>
      </c>
      <c r="C1613" s="219" t="str">
        <f>IF(LEN(A1613)=0,"",INDEX('Smelter Look-up'!$C:$C,MATCH($A1613,'Smelter Look-up'!$E:$E,0)))</f>
        <v/>
      </c>
      <c r="D1613" s="278"/>
      <c r="E1613" s="215" t="s">
        <v>15631</v>
      </c>
      <c r="F1613" s="215" t="s">
        <v>15631</v>
      </c>
      <c r="G1613" s="215" t="s">
        <v>15631</v>
      </c>
      <c r="H1613" s="216" t="str">
        <f ca="1">IF(ISERROR($V1613),"",OFFSET('Smelter Look-up'!$G$4,$V1613-4,0))</f>
        <v/>
      </c>
      <c r="I1613" s="217" t="s">
        <v>15631</v>
      </c>
      <c r="J1613" s="217" t="s">
        <v>15631</v>
      </c>
      <c r="K1613" s="268"/>
      <c r="L1613" s="268"/>
      <c r="M1613" s="268"/>
      <c r="N1613" s="268"/>
      <c r="O1613" s="268"/>
      <c r="P1613" s="218"/>
      <c r="Q1613" s="269"/>
      <c r="R1613" s="215" t="str">
        <f ca="1">IF(ISERROR($V1613),"",OFFSET('Smelter Look-up'!$C$4,$V1613-4,0)&amp;"")</f>
        <v/>
      </c>
      <c r="S1613" s="222" t="str">
        <f t="shared" ca="1" si="231"/>
        <v/>
      </c>
      <c r="T1613" s="222" t="str">
        <f ca="1">IF(B1613="","",IF(ISERROR(MATCH($J1613,SorP!$B$1:$B$6230,0)),"",INDIRECT("'SorP'!$A$"&amp;MATCH($J1613,SorP!$B$1:$B$6230,0))))</f>
        <v/>
      </c>
      <c r="U1613" s="238"/>
      <c r="V1613" s="270" t="e">
        <f>IF(C1613="",NA(),MATCH($B1613&amp;$C1613,'Smelter Look-up'!$J:$J,0))</f>
        <v>#N/A</v>
      </c>
      <c r="W1613" s="271"/>
      <c r="X1613" s="271">
        <f t="shared" si="232"/>
        <v>0</v>
      </c>
      <c r="Y1613" s="271"/>
      <c r="Z1613" s="271"/>
      <c r="AB1613" s="273" t="str">
        <f t="shared" si="233"/>
        <v/>
      </c>
    </row>
    <row r="1614" spans="1:28" s="272" customFormat="1" ht="20.25">
      <c r="A1614" s="214"/>
      <c r="B1614" s="215" t="str">
        <f>IF(LEN(A1614)=0,"",INDEX('Smelter Look-up'!$A:$A,MATCH($A1614,'Smelter Look-up'!$E:$E,0)))</f>
        <v/>
      </c>
      <c r="C1614" s="219" t="str">
        <f>IF(LEN(A1614)=0,"",INDEX('Smelter Look-up'!$C:$C,MATCH($A1614,'Smelter Look-up'!$E:$E,0)))</f>
        <v/>
      </c>
      <c r="D1614" s="278"/>
      <c r="E1614" s="215" t="s">
        <v>15631</v>
      </c>
      <c r="F1614" s="215" t="s">
        <v>15631</v>
      </c>
      <c r="G1614" s="215" t="s">
        <v>15631</v>
      </c>
      <c r="H1614" s="216" t="str">
        <f ca="1">IF(ISERROR($V1614),"",OFFSET('Smelter Look-up'!$G$4,$V1614-4,0))</f>
        <v/>
      </c>
      <c r="I1614" s="217" t="s">
        <v>15631</v>
      </c>
      <c r="J1614" s="217" t="s">
        <v>15631</v>
      </c>
      <c r="K1614" s="268"/>
      <c r="L1614" s="268"/>
      <c r="M1614" s="268"/>
      <c r="N1614" s="268"/>
      <c r="O1614" s="268"/>
      <c r="P1614" s="218"/>
      <c r="Q1614" s="269"/>
      <c r="R1614" s="215" t="str">
        <f ca="1">IF(ISERROR($V1614),"",OFFSET('Smelter Look-up'!$C$4,$V1614-4,0)&amp;"")</f>
        <v/>
      </c>
      <c r="S1614" s="222" t="str">
        <f t="shared" ca="1" si="231"/>
        <v/>
      </c>
      <c r="T1614" s="222" t="str">
        <f ca="1">IF(B1614="","",IF(ISERROR(MATCH($J1614,SorP!$B$1:$B$6230,0)),"",INDIRECT("'SorP'!$A$"&amp;MATCH($J1614,SorP!$B$1:$B$6230,0))))</f>
        <v/>
      </c>
      <c r="U1614" s="238"/>
      <c r="V1614" s="270" t="e">
        <f>IF(C1614="",NA(),MATCH($B1614&amp;$C1614,'Smelter Look-up'!$J:$J,0))</f>
        <v>#N/A</v>
      </c>
      <c r="W1614" s="271"/>
      <c r="X1614" s="271">
        <f t="shared" si="232"/>
        <v>0</v>
      </c>
      <c r="Y1614" s="271"/>
      <c r="Z1614" s="271"/>
      <c r="AB1614" s="273" t="str">
        <f t="shared" si="233"/>
        <v/>
      </c>
    </row>
    <row r="1615" spans="1:28" s="272" customFormat="1" ht="20.25">
      <c r="A1615" s="214"/>
      <c r="B1615" s="215" t="str">
        <f>IF(LEN(A1615)=0,"",INDEX('Smelter Look-up'!$A:$A,MATCH($A1615,'Smelter Look-up'!$E:$E,0)))</f>
        <v/>
      </c>
      <c r="C1615" s="219" t="str">
        <f>IF(LEN(A1615)=0,"",INDEX('Smelter Look-up'!$C:$C,MATCH($A1615,'Smelter Look-up'!$E:$E,0)))</f>
        <v/>
      </c>
      <c r="D1615" s="278"/>
      <c r="E1615" s="215" t="s">
        <v>15631</v>
      </c>
      <c r="F1615" s="215" t="s">
        <v>15631</v>
      </c>
      <c r="G1615" s="215" t="s">
        <v>15631</v>
      </c>
      <c r="H1615" s="216" t="str">
        <f ca="1">IF(ISERROR($V1615),"",OFFSET('Smelter Look-up'!$G$4,$V1615-4,0))</f>
        <v/>
      </c>
      <c r="I1615" s="217" t="s">
        <v>15631</v>
      </c>
      <c r="J1615" s="217" t="s">
        <v>15631</v>
      </c>
      <c r="K1615" s="268"/>
      <c r="L1615" s="268"/>
      <c r="M1615" s="268"/>
      <c r="N1615" s="268"/>
      <c r="O1615" s="268"/>
      <c r="P1615" s="218"/>
      <c r="Q1615" s="269"/>
      <c r="R1615" s="215" t="str">
        <f ca="1">IF(ISERROR($V1615),"",OFFSET('Smelter Look-up'!$C$4,$V1615-4,0)&amp;"")</f>
        <v/>
      </c>
      <c r="S1615" s="222" t="str">
        <f t="shared" ca="1" si="231"/>
        <v/>
      </c>
      <c r="T1615" s="222" t="str">
        <f ca="1">IF(B1615="","",IF(ISERROR(MATCH($J1615,SorP!$B$1:$B$6230,0)),"",INDIRECT("'SorP'!$A$"&amp;MATCH($J1615,SorP!$B$1:$B$6230,0))))</f>
        <v/>
      </c>
      <c r="U1615" s="238"/>
      <c r="V1615" s="270" t="e">
        <f>IF(C1615="",NA(),MATCH($B1615&amp;$C1615,'Smelter Look-up'!$J:$J,0))</f>
        <v>#N/A</v>
      </c>
      <c r="W1615" s="271"/>
      <c r="X1615" s="271">
        <f t="shared" si="232"/>
        <v>0</v>
      </c>
      <c r="Y1615" s="271"/>
      <c r="Z1615" s="271"/>
      <c r="AB1615" s="273" t="str">
        <f t="shared" si="233"/>
        <v/>
      </c>
    </row>
    <row r="1616" spans="1:28" s="272" customFormat="1" ht="20.25">
      <c r="A1616" s="214"/>
      <c r="B1616" s="215" t="str">
        <f>IF(LEN(A1616)=0,"",INDEX('Smelter Look-up'!$A:$A,MATCH($A1616,'Smelter Look-up'!$E:$E,0)))</f>
        <v/>
      </c>
      <c r="C1616" s="219" t="str">
        <f>IF(LEN(A1616)=0,"",INDEX('Smelter Look-up'!$C:$C,MATCH($A1616,'Smelter Look-up'!$E:$E,0)))</f>
        <v/>
      </c>
      <c r="D1616" s="278"/>
      <c r="E1616" s="215" t="s">
        <v>15631</v>
      </c>
      <c r="F1616" s="215" t="s">
        <v>15631</v>
      </c>
      <c r="G1616" s="215" t="s">
        <v>15631</v>
      </c>
      <c r="H1616" s="216" t="str">
        <f ca="1">IF(ISERROR($V1616),"",OFFSET('Smelter Look-up'!$G$4,$V1616-4,0))</f>
        <v/>
      </c>
      <c r="I1616" s="217" t="s">
        <v>15631</v>
      </c>
      <c r="J1616" s="217" t="s">
        <v>15631</v>
      </c>
      <c r="K1616" s="268"/>
      <c r="L1616" s="268"/>
      <c r="M1616" s="268"/>
      <c r="N1616" s="268"/>
      <c r="O1616" s="268"/>
      <c r="P1616" s="218"/>
      <c r="Q1616" s="269"/>
      <c r="R1616" s="215" t="str">
        <f ca="1">IF(ISERROR($V1616),"",OFFSET('Smelter Look-up'!$C$4,$V1616-4,0)&amp;"")</f>
        <v/>
      </c>
      <c r="S1616" s="222" t="str">
        <f t="shared" ca="1" si="231"/>
        <v/>
      </c>
      <c r="T1616" s="222" t="str">
        <f ca="1">IF(B1616="","",IF(ISERROR(MATCH($J1616,SorP!$B$1:$B$6230,0)),"",INDIRECT("'SorP'!$A$"&amp;MATCH($J1616,SorP!$B$1:$B$6230,0))))</f>
        <v/>
      </c>
      <c r="U1616" s="238"/>
      <c r="V1616" s="270" t="e">
        <f>IF(C1616="",NA(),MATCH($B1616&amp;$C1616,'Smelter Look-up'!$J:$J,0))</f>
        <v>#N/A</v>
      </c>
      <c r="W1616" s="271"/>
      <c r="X1616" s="271">
        <f t="shared" si="232"/>
        <v>0</v>
      </c>
      <c r="Y1616" s="271"/>
      <c r="Z1616" s="271"/>
      <c r="AB1616" s="273" t="str">
        <f t="shared" si="233"/>
        <v/>
      </c>
    </row>
    <row r="1617" spans="1:28" s="272" customFormat="1" ht="20.25">
      <c r="A1617" s="214"/>
      <c r="B1617" s="215" t="str">
        <f>IF(LEN(A1617)=0,"",INDEX('Smelter Look-up'!$A:$A,MATCH($A1617,'Smelter Look-up'!$E:$E,0)))</f>
        <v/>
      </c>
      <c r="C1617" s="219" t="str">
        <f>IF(LEN(A1617)=0,"",INDEX('Smelter Look-up'!$C:$C,MATCH($A1617,'Smelter Look-up'!$E:$E,0)))</f>
        <v/>
      </c>
      <c r="D1617" s="278"/>
      <c r="E1617" s="215" t="s">
        <v>15631</v>
      </c>
      <c r="F1617" s="215" t="s">
        <v>15631</v>
      </c>
      <c r="G1617" s="215" t="s">
        <v>15631</v>
      </c>
      <c r="H1617" s="216" t="str">
        <f ca="1">IF(ISERROR($V1617),"",OFFSET('Smelter Look-up'!$G$4,$V1617-4,0))</f>
        <v/>
      </c>
      <c r="I1617" s="217" t="s">
        <v>15631</v>
      </c>
      <c r="J1617" s="217" t="s">
        <v>15631</v>
      </c>
      <c r="K1617" s="268"/>
      <c r="L1617" s="268"/>
      <c r="M1617" s="268"/>
      <c r="N1617" s="268"/>
      <c r="O1617" s="268"/>
      <c r="P1617" s="218"/>
      <c r="Q1617" s="269"/>
      <c r="R1617" s="215" t="str">
        <f ca="1">IF(ISERROR($V1617),"",OFFSET('Smelter Look-up'!$C$4,$V1617-4,0)&amp;"")</f>
        <v/>
      </c>
      <c r="S1617" s="222" t="str">
        <f t="shared" ca="1" si="231"/>
        <v/>
      </c>
      <c r="T1617" s="222" t="str">
        <f ca="1">IF(B1617="","",IF(ISERROR(MATCH($J1617,SorP!$B$1:$B$6230,0)),"",INDIRECT("'SorP'!$A$"&amp;MATCH($J1617,SorP!$B$1:$B$6230,0))))</f>
        <v/>
      </c>
      <c r="U1617" s="238"/>
      <c r="V1617" s="270" t="e">
        <f>IF(C1617="",NA(),MATCH($B1617&amp;$C1617,'Smelter Look-up'!$J:$J,0))</f>
        <v>#N/A</v>
      </c>
      <c r="W1617" s="271"/>
      <c r="X1617" s="271">
        <f t="shared" si="232"/>
        <v>0</v>
      </c>
      <c r="Y1617" s="271"/>
      <c r="Z1617" s="271"/>
      <c r="AB1617" s="273" t="str">
        <f t="shared" si="233"/>
        <v/>
      </c>
    </row>
    <row r="1618" spans="1:28" s="272" customFormat="1" ht="20.25">
      <c r="A1618" s="214"/>
      <c r="B1618" s="215" t="str">
        <f>IF(LEN(A1618)=0,"",INDEX('Smelter Look-up'!$A:$A,MATCH($A1618,'Smelter Look-up'!$E:$E,0)))</f>
        <v/>
      </c>
      <c r="C1618" s="219" t="str">
        <f>IF(LEN(A1618)=0,"",INDEX('Smelter Look-up'!$C:$C,MATCH($A1618,'Smelter Look-up'!$E:$E,0)))</f>
        <v/>
      </c>
      <c r="D1618" s="278"/>
      <c r="E1618" s="215" t="s">
        <v>15631</v>
      </c>
      <c r="F1618" s="215" t="s">
        <v>15631</v>
      </c>
      <c r="G1618" s="215" t="s">
        <v>15631</v>
      </c>
      <c r="H1618" s="216" t="str">
        <f ca="1">IF(ISERROR($V1618),"",OFFSET('Smelter Look-up'!$G$4,$V1618-4,0))</f>
        <v/>
      </c>
      <c r="I1618" s="217" t="s">
        <v>15631</v>
      </c>
      <c r="J1618" s="217" t="s">
        <v>15631</v>
      </c>
      <c r="K1618" s="268"/>
      <c r="L1618" s="268"/>
      <c r="M1618" s="268"/>
      <c r="N1618" s="268"/>
      <c r="O1618" s="268"/>
      <c r="P1618" s="218"/>
      <c r="Q1618" s="269"/>
      <c r="R1618" s="215" t="str">
        <f ca="1">IF(ISERROR($V1618),"",OFFSET('Smelter Look-up'!$C$4,$V1618-4,0)&amp;"")</f>
        <v/>
      </c>
      <c r="S1618" s="222" t="str">
        <f t="shared" ca="1" si="231"/>
        <v/>
      </c>
      <c r="T1618" s="222" t="str">
        <f ca="1">IF(B1618="","",IF(ISERROR(MATCH($J1618,SorP!$B$1:$B$6230,0)),"",INDIRECT("'SorP'!$A$"&amp;MATCH($J1618,SorP!$B$1:$B$6230,0))))</f>
        <v/>
      </c>
      <c r="U1618" s="238"/>
      <c r="V1618" s="270" t="e">
        <f>IF(C1618="",NA(),MATCH($B1618&amp;$C1618,'Smelter Look-up'!$J:$J,0))</f>
        <v>#N/A</v>
      </c>
      <c r="W1618" s="271"/>
      <c r="X1618" s="271">
        <f t="shared" si="232"/>
        <v>0</v>
      </c>
      <c r="Y1618" s="271"/>
      <c r="Z1618" s="271"/>
      <c r="AB1618" s="273" t="str">
        <f t="shared" si="233"/>
        <v/>
      </c>
    </row>
    <row r="1619" spans="1:28" s="272" customFormat="1" ht="20.25">
      <c r="A1619" s="214"/>
      <c r="B1619" s="215" t="str">
        <f>IF(LEN(A1619)=0,"",INDEX('Smelter Look-up'!$A:$A,MATCH($A1619,'Smelter Look-up'!$E:$E,0)))</f>
        <v/>
      </c>
      <c r="C1619" s="219" t="str">
        <f>IF(LEN(A1619)=0,"",INDEX('Smelter Look-up'!$C:$C,MATCH($A1619,'Smelter Look-up'!$E:$E,0)))</f>
        <v/>
      </c>
      <c r="D1619" s="278"/>
      <c r="E1619" s="215" t="s">
        <v>15631</v>
      </c>
      <c r="F1619" s="215" t="s">
        <v>15631</v>
      </c>
      <c r="G1619" s="215" t="s">
        <v>15631</v>
      </c>
      <c r="H1619" s="216" t="str">
        <f ca="1">IF(ISERROR($V1619),"",OFFSET('Smelter Look-up'!$G$4,$V1619-4,0))</f>
        <v/>
      </c>
      <c r="I1619" s="217" t="s">
        <v>15631</v>
      </c>
      <c r="J1619" s="217" t="s">
        <v>15631</v>
      </c>
      <c r="K1619" s="268"/>
      <c r="L1619" s="268"/>
      <c r="M1619" s="268"/>
      <c r="N1619" s="268"/>
      <c r="O1619" s="268"/>
      <c r="P1619" s="218"/>
      <c r="Q1619" s="269"/>
      <c r="R1619" s="215" t="str">
        <f ca="1">IF(ISERROR($V1619),"",OFFSET('Smelter Look-up'!$C$4,$V1619-4,0)&amp;"")</f>
        <v/>
      </c>
      <c r="S1619" s="222" t="str">
        <f t="shared" ca="1" si="231"/>
        <v/>
      </c>
      <c r="T1619" s="222" t="str">
        <f ca="1">IF(B1619="","",IF(ISERROR(MATCH($J1619,SorP!$B$1:$B$6230,0)),"",INDIRECT("'SorP'!$A$"&amp;MATCH($J1619,SorP!$B$1:$B$6230,0))))</f>
        <v/>
      </c>
      <c r="U1619" s="238"/>
      <c r="V1619" s="270" t="e">
        <f>IF(C1619="",NA(),MATCH($B1619&amp;$C1619,'Smelter Look-up'!$J:$J,0))</f>
        <v>#N/A</v>
      </c>
      <c r="W1619" s="271"/>
      <c r="X1619" s="271">
        <f t="shared" si="232"/>
        <v>0</v>
      </c>
      <c r="Y1619" s="271"/>
      <c r="Z1619" s="271"/>
      <c r="AB1619" s="273" t="str">
        <f t="shared" si="233"/>
        <v/>
      </c>
    </row>
    <row r="1620" spans="1:28" s="272" customFormat="1" ht="20.25">
      <c r="A1620" s="214"/>
      <c r="B1620" s="215" t="str">
        <f>IF(LEN(A1620)=0,"",INDEX('Smelter Look-up'!$A:$A,MATCH($A1620,'Smelter Look-up'!$E:$E,0)))</f>
        <v/>
      </c>
      <c r="C1620" s="219" t="str">
        <f>IF(LEN(A1620)=0,"",INDEX('Smelter Look-up'!$C:$C,MATCH($A1620,'Smelter Look-up'!$E:$E,0)))</f>
        <v/>
      </c>
      <c r="D1620" s="278"/>
      <c r="E1620" s="215" t="s">
        <v>15631</v>
      </c>
      <c r="F1620" s="215" t="s">
        <v>15631</v>
      </c>
      <c r="G1620" s="215" t="s">
        <v>15631</v>
      </c>
      <c r="H1620" s="216" t="str">
        <f ca="1">IF(ISERROR($V1620),"",OFFSET('Smelter Look-up'!$G$4,$V1620-4,0))</f>
        <v/>
      </c>
      <c r="I1620" s="217" t="s">
        <v>15631</v>
      </c>
      <c r="J1620" s="217" t="s">
        <v>15631</v>
      </c>
      <c r="K1620" s="268"/>
      <c r="L1620" s="268"/>
      <c r="M1620" s="268"/>
      <c r="N1620" s="268"/>
      <c r="O1620" s="268"/>
      <c r="P1620" s="218"/>
      <c r="Q1620" s="269"/>
      <c r="R1620" s="215" t="str">
        <f ca="1">IF(ISERROR($V1620),"",OFFSET('Smelter Look-up'!$C$4,$V1620-4,0)&amp;"")</f>
        <v/>
      </c>
      <c r="S1620" s="222" t="str">
        <f t="shared" ca="1" si="231"/>
        <v/>
      </c>
      <c r="T1620" s="222" t="str">
        <f ca="1">IF(B1620="","",IF(ISERROR(MATCH($J1620,SorP!$B$1:$B$6230,0)),"",INDIRECT("'SorP'!$A$"&amp;MATCH($J1620,SorP!$B$1:$B$6230,0))))</f>
        <v/>
      </c>
      <c r="U1620" s="238"/>
      <c r="V1620" s="270" t="e">
        <f>IF(C1620="",NA(),MATCH($B1620&amp;$C1620,'Smelter Look-up'!$J:$J,0))</f>
        <v>#N/A</v>
      </c>
      <c r="W1620" s="271"/>
      <c r="X1620" s="271">
        <f t="shared" si="232"/>
        <v>0</v>
      </c>
      <c r="Y1620" s="271"/>
      <c r="Z1620" s="271"/>
      <c r="AB1620" s="273" t="str">
        <f t="shared" si="233"/>
        <v/>
      </c>
    </row>
    <row r="1621" spans="1:28" s="272" customFormat="1" ht="20.25">
      <c r="A1621" s="214"/>
      <c r="B1621" s="215" t="str">
        <f>IF(LEN(A1621)=0,"",INDEX('Smelter Look-up'!$A:$A,MATCH($A1621,'Smelter Look-up'!$E:$E,0)))</f>
        <v/>
      </c>
      <c r="C1621" s="219" t="str">
        <f>IF(LEN(A1621)=0,"",INDEX('Smelter Look-up'!$C:$C,MATCH($A1621,'Smelter Look-up'!$E:$E,0)))</f>
        <v/>
      </c>
      <c r="D1621" s="278"/>
      <c r="E1621" s="215" t="s">
        <v>15631</v>
      </c>
      <c r="F1621" s="215" t="s">
        <v>15631</v>
      </c>
      <c r="G1621" s="215" t="s">
        <v>15631</v>
      </c>
      <c r="H1621" s="216" t="str">
        <f ca="1">IF(ISERROR($V1621),"",OFFSET('Smelter Look-up'!$G$4,$V1621-4,0))</f>
        <v/>
      </c>
      <c r="I1621" s="217" t="s">
        <v>15631</v>
      </c>
      <c r="J1621" s="217" t="s">
        <v>15631</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si="232"/>
        <v>0</v>
      </c>
      <c r="Y1621" s="271"/>
      <c r="Z1621" s="271"/>
      <c r="AB1621" s="273" t="str">
        <f t="shared" si="233"/>
        <v/>
      </c>
    </row>
    <row r="1622" spans="1:28" s="272" customFormat="1" ht="20.25">
      <c r="A1622" s="214"/>
      <c r="B1622" s="215" t="str">
        <f>IF(LEN(A1622)=0,"",INDEX('Smelter Look-up'!$A:$A,MATCH($A1622,'Smelter Look-up'!$E:$E,0)))</f>
        <v/>
      </c>
      <c r="C1622" s="219" t="str">
        <f>IF(LEN(A1622)=0,"",INDEX('Smelter Look-up'!$C:$C,MATCH($A1622,'Smelter Look-up'!$E:$E,0)))</f>
        <v/>
      </c>
      <c r="D1622" s="278"/>
      <c r="E1622" s="215" t="s">
        <v>15631</v>
      </c>
      <c r="F1622" s="215" t="s">
        <v>15631</v>
      </c>
      <c r="G1622" s="215" t="s">
        <v>15631</v>
      </c>
      <c r="H1622" s="216" t="str">
        <f ca="1">IF(ISERROR($V1622),"",OFFSET('Smelter Look-up'!$G$4,$V1622-4,0))</f>
        <v/>
      </c>
      <c r="I1622" s="217" t="s">
        <v>15631</v>
      </c>
      <c r="J1622" s="217" t="s">
        <v>15631</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si="232"/>
        <v>0</v>
      </c>
      <c r="Y1622" s="271"/>
      <c r="Z1622" s="271"/>
      <c r="AB1622" s="273" t="str">
        <f t="shared" si="233"/>
        <v/>
      </c>
    </row>
    <row r="1623" spans="1:28" s="272" customFormat="1" ht="20.25">
      <c r="A1623" s="214"/>
      <c r="B1623" s="215" t="str">
        <f>IF(LEN(A1623)=0,"",INDEX('Smelter Look-up'!$A:$A,MATCH($A1623,'Smelter Look-up'!$E:$E,0)))</f>
        <v/>
      </c>
      <c r="C1623" s="219" t="str">
        <f>IF(LEN(A1623)=0,"",INDEX('Smelter Look-up'!$C:$C,MATCH($A1623,'Smelter Look-up'!$E:$E,0)))</f>
        <v/>
      </c>
      <c r="D1623" s="278"/>
      <c r="E1623" s="215" t="s">
        <v>15631</v>
      </c>
      <c r="F1623" s="215" t="s">
        <v>15631</v>
      </c>
      <c r="G1623" s="215" t="s">
        <v>15631</v>
      </c>
      <c r="H1623" s="216" t="str">
        <f ca="1">IF(ISERROR($V1623),"",OFFSET('Smelter Look-up'!$G$4,$V1623-4,0))</f>
        <v/>
      </c>
      <c r="I1623" s="217" t="s">
        <v>15631</v>
      </c>
      <c r="J1623" s="217" t="s">
        <v>15631</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si="232"/>
        <v>0</v>
      </c>
      <c r="Y1623" s="271"/>
      <c r="Z1623" s="271"/>
      <c r="AB1623" s="273" t="str">
        <f t="shared" si="233"/>
        <v/>
      </c>
    </row>
    <row r="1624" spans="1:28" s="272" customFormat="1" ht="20.25">
      <c r="A1624" s="214"/>
      <c r="B1624" s="215" t="str">
        <f>IF(LEN(A1624)=0,"",INDEX('Smelter Look-up'!$A:$A,MATCH($A1624,'Smelter Look-up'!$E:$E,0)))</f>
        <v/>
      </c>
      <c r="C1624" s="219" t="str">
        <f>IF(LEN(A1624)=0,"",INDEX('Smelter Look-up'!$C:$C,MATCH($A1624,'Smelter Look-up'!$E:$E,0)))</f>
        <v/>
      </c>
      <c r="D1624" s="278"/>
      <c r="E1624" s="215" t="s">
        <v>15631</v>
      </c>
      <c r="F1624" s="215" t="s">
        <v>15631</v>
      </c>
      <c r="G1624" s="215" t="s">
        <v>15631</v>
      </c>
      <c r="H1624" s="216" t="str">
        <f ca="1">IF(ISERROR($V1624),"",OFFSET('Smelter Look-up'!$G$4,$V1624-4,0))</f>
        <v/>
      </c>
      <c r="I1624" s="217" t="s">
        <v>15631</v>
      </c>
      <c r="J1624" s="217" t="s">
        <v>15631</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si="232"/>
        <v>0</v>
      </c>
      <c r="Y1624" s="271"/>
      <c r="Z1624" s="271"/>
      <c r="AB1624" s="273" t="str">
        <f t="shared" si="233"/>
        <v/>
      </c>
    </row>
    <row r="1625" spans="1:28" s="272" customFormat="1" ht="20.25">
      <c r="A1625" s="214"/>
      <c r="B1625" s="215" t="str">
        <f>IF(LEN(A1625)=0,"",INDEX('Smelter Look-up'!$A:$A,MATCH($A1625,'Smelter Look-up'!$E:$E,0)))</f>
        <v/>
      </c>
      <c r="C1625" s="219" t="str">
        <f>IF(LEN(A1625)=0,"",INDEX('Smelter Look-up'!$C:$C,MATCH($A1625,'Smelter Look-up'!$E:$E,0)))</f>
        <v/>
      </c>
      <c r="D1625" s="278"/>
      <c r="E1625" s="215" t="s">
        <v>15631</v>
      </c>
      <c r="F1625" s="215" t="s">
        <v>15631</v>
      </c>
      <c r="G1625" s="215" t="s">
        <v>15631</v>
      </c>
      <c r="H1625" s="216" t="str">
        <f ca="1">IF(ISERROR($V1625),"",OFFSET('Smelter Look-up'!$G$4,$V1625-4,0))</f>
        <v/>
      </c>
      <c r="I1625" s="217" t="s">
        <v>15631</v>
      </c>
      <c r="J1625" s="217" t="s">
        <v>15631</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si="232"/>
        <v>0</v>
      </c>
      <c r="Y1625" s="271"/>
      <c r="Z1625" s="271"/>
      <c r="AB1625" s="273" t="str">
        <f t="shared" si="233"/>
        <v/>
      </c>
    </row>
    <row r="1626" spans="1:28" s="272" customFormat="1" ht="20.25">
      <c r="A1626" s="214"/>
      <c r="B1626" s="215" t="str">
        <f>IF(LEN(A1626)=0,"",INDEX('Smelter Look-up'!$A:$A,MATCH($A1626,'Smelter Look-up'!$E:$E,0)))</f>
        <v/>
      </c>
      <c r="C1626" s="219" t="str">
        <f>IF(LEN(A1626)=0,"",INDEX('Smelter Look-up'!$C:$C,MATCH($A1626,'Smelter Look-up'!$E:$E,0)))</f>
        <v/>
      </c>
      <c r="D1626" s="278"/>
      <c r="E1626" s="215" t="s">
        <v>15631</v>
      </c>
      <c r="F1626" s="215" t="s">
        <v>15631</v>
      </c>
      <c r="G1626" s="215" t="s">
        <v>15631</v>
      </c>
      <c r="H1626" s="216" t="str">
        <f ca="1">IF(ISERROR($V1626),"",OFFSET('Smelter Look-up'!$G$4,$V1626-4,0))</f>
        <v/>
      </c>
      <c r="I1626" s="217" t="s">
        <v>15631</v>
      </c>
      <c r="J1626" s="217" t="s">
        <v>15631</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si="232"/>
        <v>0</v>
      </c>
      <c r="Y1626" s="271"/>
      <c r="Z1626" s="271"/>
      <c r="AB1626" s="273" t="str">
        <f t="shared" si="233"/>
        <v/>
      </c>
    </row>
    <row r="1627" spans="1:28" s="272" customFormat="1" ht="20.25">
      <c r="A1627" s="214"/>
      <c r="B1627" s="215" t="str">
        <f>IF(LEN(A1627)=0,"",INDEX('Smelter Look-up'!$A:$A,MATCH($A1627,'Smelter Look-up'!$E:$E,0)))</f>
        <v/>
      </c>
      <c r="C1627" s="219" t="str">
        <f>IF(LEN(A1627)=0,"",INDEX('Smelter Look-up'!$C:$C,MATCH($A1627,'Smelter Look-up'!$E:$E,0)))</f>
        <v/>
      </c>
      <c r="D1627" s="278"/>
      <c r="E1627" s="215" t="s">
        <v>15631</v>
      </c>
      <c r="F1627" s="215" t="s">
        <v>15631</v>
      </c>
      <c r="G1627" s="215" t="s">
        <v>15631</v>
      </c>
      <c r="H1627" s="216" t="str">
        <f ca="1">IF(ISERROR($V1627),"",OFFSET('Smelter Look-up'!$G$4,$V1627-4,0))</f>
        <v/>
      </c>
      <c r="I1627" s="217" t="s">
        <v>15631</v>
      </c>
      <c r="J1627" s="217" t="s">
        <v>15631</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
        <v>15631</v>
      </c>
      <c r="F1628" s="215" t="s">
        <v>15631</v>
      </c>
      <c r="G1628" s="215" t="s">
        <v>15631</v>
      </c>
      <c r="H1628" s="216" t="str">
        <f ca="1">IF(ISERROR($V1628),"",OFFSET('Smelter Look-up'!$G$4,$V1628-4,0))</f>
        <v/>
      </c>
      <c r="I1628" s="217" t="s">
        <v>15631</v>
      </c>
      <c r="J1628" s="217" t="s">
        <v>15631</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
        <v>15631</v>
      </c>
      <c r="F1629" s="215" t="s">
        <v>15631</v>
      </c>
      <c r="G1629" s="215" t="s">
        <v>15631</v>
      </c>
      <c r="H1629" s="216" t="str">
        <f ca="1">IF(ISERROR($V1629),"",OFFSET('Smelter Look-up'!$G$4,$V1629-4,0))</f>
        <v/>
      </c>
      <c r="I1629" s="217" t="s">
        <v>15631</v>
      </c>
      <c r="J1629" s="217" t="s">
        <v>15631</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
        <v>15631</v>
      </c>
      <c r="F1630" s="215" t="s">
        <v>15631</v>
      </c>
      <c r="G1630" s="215" t="s">
        <v>15631</v>
      </c>
      <c r="H1630" s="216" t="str">
        <f ca="1">IF(ISERROR($V1630),"",OFFSET('Smelter Look-up'!$G$4,$V1630-4,0))</f>
        <v/>
      </c>
      <c r="I1630" s="217" t="s">
        <v>15631</v>
      </c>
      <c r="J1630" s="217" t="s">
        <v>15631</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
        <v>15631</v>
      </c>
      <c r="F1631" s="215" t="s">
        <v>15631</v>
      </c>
      <c r="G1631" s="215" t="s">
        <v>15631</v>
      </c>
      <c r="H1631" s="216" t="str">
        <f ca="1">IF(ISERROR($V1631),"",OFFSET('Smelter Look-up'!$G$4,$V1631-4,0))</f>
        <v/>
      </c>
      <c r="I1631" s="217" t="s">
        <v>15631</v>
      </c>
      <c r="J1631" s="217" t="s">
        <v>15631</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
        <v>15631</v>
      </c>
      <c r="F1632" s="215" t="s">
        <v>15631</v>
      </c>
      <c r="G1632" s="215" t="s">
        <v>15631</v>
      </c>
      <c r="H1632" s="216" t="str">
        <f ca="1">IF(ISERROR($V1632),"",OFFSET('Smelter Look-up'!$G$4,$V1632-4,0))</f>
        <v/>
      </c>
      <c r="I1632" s="217" t="s">
        <v>15631</v>
      </c>
      <c r="J1632" s="217" t="s">
        <v>15631</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
        <v>15631</v>
      </c>
      <c r="F1633" s="215" t="s">
        <v>15631</v>
      </c>
      <c r="G1633" s="215" t="s">
        <v>15631</v>
      </c>
      <c r="H1633" s="216" t="str">
        <f ca="1">IF(ISERROR($V1633),"",OFFSET('Smelter Look-up'!$G$4,$V1633-4,0))</f>
        <v/>
      </c>
      <c r="I1633" s="217" t="s">
        <v>15631</v>
      </c>
      <c r="J1633" s="217" t="s">
        <v>15631</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
        <v>15631</v>
      </c>
      <c r="F1634" s="215" t="s">
        <v>15631</v>
      </c>
      <c r="G1634" s="215" t="s">
        <v>15631</v>
      </c>
      <c r="H1634" s="216" t="str">
        <f ca="1">IF(ISERROR($V1634),"",OFFSET('Smelter Look-up'!$G$4,$V1634-4,0))</f>
        <v/>
      </c>
      <c r="I1634" s="217" t="s">
        <v>15631</v>
      </c>
      <c r="J1634" s="217" t="s">
        <v>15631</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
        <v>15631</v>
      </c>
      <c r="F1635" s="215" t="s">
        <v>15631</v>
      </c>
      <c r="G1635" s="215" t="s">
        <v>15631</v>
      </c>
      <c r="H1635" s="216" t="str">
        <f ca="1">IF(ISERROR($V1635),"",OFFSET('Smelter Look-up'!$G$4,$V1635-4,0))</f>
        <v/>
      </c>
      <c r="I1635" s="217" t="s">
        <v>15631</v>
      </c>
      <c r="J1635" s="217" t="s">
        <v>15631</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
        <v>15631</v>
      </c>
      <c r="F1636" s="215" t="s">
        <v>15631</v>
      </c>
      <c r="G1636" s="215" t="s">
        <v>15631</v>
      </c>
      <c r="H1636" s="216" t="str">
        <f ca="1">IF(ISERROR($V1636),"",OFFSET('Smelter Look-up'!$G$4,$V1636-4,0))</f>
        <v/>
      </c>
      <c r="I1636" s="217" t="s">
        <v>15631</v>
      </c>
      <c r="J1636" s="217" t="s">
        <v>15631</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
        <v>15631</v>
      </c>
      <c r="F1637" s="215" t="s">
        <v>15631</v>
      </c>
      <c r="G1637" s="215" t="s">
        <v>15631</v>
      </c>
      <c r="H1637" s="216" t="str">
        <f ca="1">IF(ISERROR($V1637),"",OFFSET('Smelter Look-up'!$G$4,$V1637-4,0))</f>
        <v/>
      </c>
      <c r="I1637" s="217" t="s">
        <v>15631</v>
      </c>
      <c r="J1637" s="217" t="s">
        <v>15631</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
        <v>15631</v>
      </c>
      <c r="F1638" s="215" t="s">
        <v>15631</v>
      </c>
      <c r="G1638" s="215" t="s">
        <v>15631</v>
      </c>
      <c r="H1638" s="216" t="str">
        <f ca="1">IF(ISERROR($V1638),"",OFFSET('Smelter Look-up'!$G$4,$V1638-4,0))</f>
        <v/>
      </c>
      <c r="I1638" s="217" t="s">
        <v>15631</v>
      </c>
      <c r="J1638" s="217" t="s">
        <v>15631</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
        <v>15631</v>
      </c>
      <c r="F1639" s="215" t="s">
        <v>15631</v>
      </c>
      <c r="G1639" s="215" t="s">
        <v>15631</v>
      </c>
      <c r="H1639" s="216" t="str">
        <f ca="1">IF(ISERROR($V1639),"",OFFSET('Smelter Look-up'!$G$4,$V1639-4,0))</f>
        <v/>
      </c>
      <c r="I1639" s="217" t="s">
        <v>15631</v>
      </c>
      <c r="J1639" s="217" t="s">
        <v>15631</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
        <v>15631</v>
      </c>
      <c r="F1640" s="215" t="s">
        <v>15631</v>
      </c>
      <c r="G1640" s="215" t="s">
        <v>15631</v>
      </c>
      <c r="H1640" s="216" t="str">
        <f ca="1">IF(ISERROR($V1640),"",OFFSET('Smelter Look-up'!$G$4,$V1640-4,0))</f>
        <v/>
      </c>
      <c r="I1640" s="217" t="s">
        <v>15631</v>
      </c>
      <c r="J1640" s="217" t="s">
        <v>15631</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
        <v>15631</v>
      </c>
      <c r="F1641" s="215" t="s">
        <v>15631</v>
      </c>
      <c r="G1641" s="215" t="s">
        <v>15631</v>
      </c>
      <c r="H1641" s="216" t="str">
        <f ca="1">IF(ISERROR($V1641),"",OFFSET('Smelter Look-up'!$G$4,$V1641-4,0))</f>
        <v/>
      </c>
      <c r="I1641" s="217" t="s">
        <v>15631</v>
      </c>
      <c r="J1641" s="217" t="s">
        <v>15631</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
        <v>15631</v>
      </c>
      <c r="F1642" s="215" t="s">
        <v>15631</v>
      </c>
      <c r="G1642" s="215" t="s">
        <v>15631</v>
      </c>
      <c r="H1642" s="216" t="str">
        <f ca="1">IF(ISERROR($V1642),"",OFFSET('Smelter Look-up'!$G$4,$V1642-4,0))</f>
        <v/>
      </c>
      <c r="I1642" s="217" t="s">
        <v>15631</v>
      </c>
      <c r="J1642" s="217" t="s">
        <v>15631</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
        <v>15631</v>
      </c>
      <c r="F1643" s="215" t="s">
        <v>15631</v>
      </c>
      <c r="G1643" s="215" t="s">
        <v>15631</v>
      </c>
      <c r="H1643" s="216" t="str">
        <f ca="1">IF(ISERROR($V1643),"",OFFSET('Smelter Look-up'!$G$4,$V1643-4,0))</f>
        <v/>
      </c>
      <c r="I1643" s="217" t="s">
        <v>15631</v>
      </c>
      <c r="J1643" s="217" t="s">
        <v>15631</v>
      </c>
      <c r="K1643" s="268"/>
      <c r="L1643" s="268"/>
      <c r="M1643" s="268"/>
      <c r="N1643" s="268"/>
      <c r="O1643" s="268"/>
      <c r="P1643" s="218"/>
      <c r="Q1643" s="269"/>
      <c r="R1643" s="215" t="str">
        <f ca="1">IF(ISERROR($V1643),"",OFFSET('Smelter Look-up'!$C$4,$V1643-4,0)&amp;"")</f>
        <v/>
      </c>
      <c r="S1643" s="222" t="str">
        <f t="shared" ref="S1643" ca="1" si="234">IF(B1643="","",IF(ISERROR(MATCH($E1643,CL,0)),"Unknown",INDIRECT("'C'!$A$"&amp;MATCH($E1643,CL,0)+1)))</f>
        <v/>
      </c>
      <c r="T1643" s="222" t="str">
        <f ca="1">IF(B1643="","",IF(ISERROR(MATCH($J1643,SorP!$B$1:$B$6230,0)),"",INDIRECT("'SorP'!$A$"&amp;MATCH($J1643,SorP!$B$1:$B$6230,0))))</f>
        <v/>
      </c>
      <c r="U1643" s="238"/>
      <c r="V1643" s="270" t="e">
        <f>IF(C1643="",NA(),MATCH($B1643&amp;$C1643,'Smelter Look-up'!$J:$J,0))</f>
        <v>#N/A</v>
      </c>
      <c r="W1643" s="271"/>
      <c r="X1643" s="271">
        <f t="shared" ref="X1643" si="235">IF(AND(C1643="Smelter not listed",OR(LEN(D1643)=0,LEN(E1643)=0)),1,0)</f>
        <v>0</v>
      </c>
      <c r="Y1643" s="271"/>
      <c r="Z1643" s="271"/>
      <c r="AB1643" s="273" t="str">
        <f t="shared" ref="AB1643" si="236">B1643&amp;C1643</f>
        <v/>
      </c>
    </row>
    <row r="1644" spans="1:28" s="272" customFormat="1" ht="20.25">
      <c r="A1644" s="214"/>
      <c r="B1644" s="215" t="str">
        <f>IF(LEN(A1644)=0,"",INDEX('Smelter Look-up'!$A:$A,MATCH($A1644,'Smelter Look-up'!$E:$E,0)))</f>
        <v/>
      </c>
      <c r="C1644" s="219" t="str">
        <f>IF(LEN(A1644)=0,"",INDEX('Smelter Look-up'!$C:$C,MATCH($A1644,'Smelter Look-up'!$E:$E,0)))</f>
        <v/>
      </c>
      <c r="D1644" s="278"/>
      <c r="E1644" s="215" t="s">
        <v>15631</v>
      </c>
      <c r="F1644" s="215" t="s">
        <v>15631</v>
      </c>
      <c r="G1644" s="215" t="s">
        <v>15631</v>
      </c>
      <c r="H1644" s="216" t="str">
        <f ca="1">IF(ISERROR($V1644),"",OFFSET('Smelter Look-up'!$G$4,$V1644-4,0))</f>
        <v/>
      </c>
      <c r="I1644" s="217" t="s">
        <v>15631</v>
      </c>
      <c r="J1644" s="217" t="s">
        <v>15631</v>
      </c>
      <c r="K1644" s="268"/>
      <c r="L1644" s="268"/>
      <c r="M1644" s="268"/>
      <c r="N1644" s="268"/>
      <c r="O1644" s="268"/>
      <c r="P1644" s="218"/>
      <c r="Q1644" s="269"/>
      <c r="R1644" s="215" t="str">
        <f ca="1">IF(ISERROR($V1644),"",OFFSET('Smelter Look-up'!$C$4,$V1644-4,0)&amp;"")</f>
        <v/>
      </c>
      <c r="S1644" s="222" t="str">
        <f t="shared" ref="S1644:S1675" ca="1" si="237">IF(B1644="","",IF(ISERROR(MATCH($E1644,CL,0)),"Unknown",INDIRECT("'C'!$A$"&amp;MATCH($E1644,CL,0)+1)))</f>
        <v/>
      </c>
      <c r="T1644" s="222" t="str">
        <f ca="1">IF(B1644="","",IF(ISERROR(MATCH($J1644,SorP!$B$1:$B$6230,0)),"",INDIRECT("'SorP'!$A$"&amp;MATCH($J1644,SorP!$B$1:$B$6230,0))))</f>
        <v/>
      </c>
      <c r="U1644" s="238"/>
      <c r="V1644" s="270" t="e">
        <f>IF(C1644="",NA(),MATCH($B1644&amp;$C1644,'Smelter Look-up'!$J:$J,0))</f>
        <v>#N/A</v>
      </c>
      <c r="W1644" s="271"/>
      <c r="X1644" s="271">
        <f t="shared" ref="X1644:X1675" si="238">IF(AND(C1644="Smelter not listed",OR(LEN(D1644)=0,LEN(E1644)=0)),1,0)</f>
        <v>0</v>
      </c>
      <c r="Y1644" s="271"/>
      <c r="Z1644" s="271"/>
      <c r="AB1644" s="273" t="str">
        <f t="shared" ref="AB1644:AB1675" si="239">B1644&amp;C1644</f>
        <v/>
      </c>
    </row>
    <row r="1645" spans="1:28" s="272" customFormat="1" ht="20.25">
      <c r="A1645" s="214"/>
      <c r="B1645" s="215" t="str">
        <f>IF(LEN(A1645)=0,"",INDEX('Smelter Look-up'!$A:$A,MATCH($A1645,'Smelter Look-up'!$E:$E,0)))</f>
        <v/>
      </c>
      <c r="C1645" s="219" t="str">
        <f>IF(LEN(A1645)=0,"",INDEX('Smelter Look-up'!$C:$C,MATCH($A1645,'Smelter Look-up'!$E:$E,0)))</f>
        <v/>
      </c>
      <c r="D1645" s="278"/>
      <c r="E1645" s="215" t="s">
        <v>15631</v>
      </c>
      <c r="F1645" s="215" t="s">
        <v>15631</v>
      </c>
      <c r="G1645" s="215" t="s">
        <v>15631</v>
      </c>
      <c r="H1645" s="216" t="str">
        <f ca="1">IF(ISERROR($V1645),"",OFFSET('Smelter Look-up'!$G$4,$V1645-4,0))</f>
        <v/>
      </c>
      <c r="I1645" s="217" t="s">
        <v>15631</v>
      </c>
      <c r="J1645" s="217" t="s">
        <v>15631</v>
      </c>
      <c r="K1645" s="268"/>
      <c r="L1645" s="268"/>
      <c r="M1645" s="268"/>
      <c r="N1645" s="268"/>
      <c r="O1645" s="268"/>
      <c r="P1645" s="218"/>
      <c r="Q1645" s="269"/>
      <c r="R1645" s="215" t="str">
        <f ca="1">IF(ISERROR($V1645),"",OFFSET('Smelter Look-up'!$C$4,$V1645-4,0)&amp;"")</f>
        <v/>
      </c>
      <c r="S1645" s="222" t="str">
        <f t="shared" ca="1" si="237"/>
        <v/>
      </c>
      <c r="T1645" s="222" t="str">
        <f ca="1">IF(B1645="","",IF(ISERROR(MATCH($J1645,SorP!$B$1:$B$6230,0)),"",INDIRECT("'SorP'!$A$"&amp;MATCH($J1645,SorP!$B$1:$B$6230,0))))</f>
        <v/>
      </c>
      <c r="U1645" s="238"/>
      <c r="V1645" s="270" t="e">
        <f>IF(C1645="",NA(),MATCH($B1645&amp;$C1645,'Smelter Look-up'!$J:$J,0))</f>
        <v>#N/A</v>
      </c>
      <c r="W1645" s="271"/>
      <c r="X1645" s="271">
        <f t="shared" si="238"/>
        <v>0</v>
      </c>
      <c r="Y1645" s="271"/>
      <c r="Z1645" s="271"/>
      <c r="AB1645" s="273" t="str">
        <f t="shared" si="239"/>
        <v/>
      </c>
    </row>
    <row r="1646" spans="1:28" s="272" customFormat="1" ht="20.25">
      <c r="A1646" s="214"/>
      <c r="B1646" s="215" t="str">
        <f>IF(LEN(A1646)=0,"",INDEX('Smelter Look-up'!$A:$A,MATCH($A1646,'Smelter Look-up'!$E:$E,0)))</f>
        <v/>
      </c>
      <c r="C1646" s="219" t="str">
        <f>IF(LEN(A1646)=0,"",INDEX('Smelter Look-up'!$C:$C,MATCH($A1646,'Smelter Look-up'!$E:$E,0)))</f>
        <v/>
      </c>
      <c r="D1646" s="278"/>
      <c r="E1646" s="215" t="s">
        <v>15631</v>
      </c>
      <c r="F1646" s="215" t="s">
        <v>15631</v>
      </c>
      <c r="G1646" s="215" t="s">
        <v>15631</v>
      </c>
      <c r="H1646" s="216" t="str">
        <f ca="1">IF(ISERROR($V1646),"",OFFSET('Smelter Look-up'!$G$4,$V1646-4,0))</f>
        <v/>
      </c>
      <c r="I1646" s="217" t="s">
        <v>15631</v>
      </c>
      <c r="J1646" s="217" t="s">
        <v>15631</v>
      </c>
      <c r="K1646" s="268"/>
      <c r="L1646" s="268"/>
      <c r="M1646" s="268"/>
      <c r="N1646" s="268"/>
      <c r="O1646" s="268"/>
      <c r="P1646" s="218"/>
      <c r="Q1646" s="269"/>
      <c r="R1646" s="215" t="str">
        <f ca="1">IF(ISERROR($V1646),"",OFFSET('Smelter Look-up'!$C$4,$V1646-4,0)&amp;"")</f>
        <v/>
      </c>
      <c r="S1646" s="222" t="str">
        <f t="shared" ca="1" si="237"/>
        <v/>
      </c>
      <c r="T1646" s="222" t="str">
        <f ca="1">IF(B1646="","",IF(ISERROR(MATCH($J1646,SorP!$B$1:$B$6230,0)),"",INDIRECT("'SorP'!$A$"&amp;MATCH($J1646,SorP!$B$1:$B$6230,0))))</f>
        <v/>
      </c>
      <c r="U1646" s="238"/>
      <c r="V1646" s="270" t="e">
        <f>IF(C1646="",NA(),MATCH($B1646&amp;$C1646,'Smelter Look-up'!$J:$J,0))</f>
        <v>#N/A</v>
      </c>
      <c r="W1646" s="271"/>
      <c r="X1646" s="271">
        <f t="shared" si="238"/>
        <v>0</v>
      </c>
      <c r="Y1646" s="271"/>
      <c r="Z1646" s="271"/>
      <c r="AB1646" s="273" t="str">
        <f t="shared" si="239"/>
        <v/>
      </c>
    </row>
    <row r="1647" spans="1:28" s="272" customFormat="1" ht="20.25">
      <c r="A1647" s="214"/>
      <c r="B1647" s="215" t="str">
        <f>IF(LEN(A1647)=0,"",INDEX('Smelter Look-up'!$A:$A,MATCH($A1647,'Smelter Look-up'!$E:$E,0)))</f>
        <v/>
      </c>
      <c r="C1647" s="219" t="str">
        <f>IF(LEN(A1647)=0,"",INDEX('Smelter Look-up'!$C:$C,MATCH($A1647,'Smelter Look-up'!$E:$E,0)))</f>
        <v/>
      </c>
      <c r="D1647" s="278"/>
      <c r="E1647" s="215" t="s">
        <v>15631</v>
      </c>
      <c r="F1647" s="215" t="s">
        <v>15631</v>
      </c>
      <c r="G1647" s="215" t="s">
        <v>15631</v>
      </c>
      <c r="H1647" s="216" t="str">
        <f ca="1">IF(ISERROR($V1647),"",OFFSET('Smelter Look-up'!$G$4,$V1647-4,0))</f>
        <v/>
      </c>
      <c r="I1647" s="217" t="s">
        <v>15631</v>
      </c>
      <c r="J1647" s="217" t="s">
        <v>15631</v>
      </c>
      <c r="K1647" s="268"/>
      <c r="L1647" s="268"/>
      <c r="M1647" s="268"/>
      <c r="N1647" s="268"/>
      <c r="O1647" s="268"/>
      <c r="P1647" s="218"/>
      <c r="Q1647" s="269"/>
      <c r="R1647" s="215" t="str">
        <f ca="1">IF(ISERROR($V1647),"",OFFSET('Smelter Look-up'!$C$4,$V1647-4,0)&amp;"")</f>
        <v/>
      </c>
      <c r="S1647" s="222" t="str">
        <f t="shared" ca="1" si="237"/>
        <v/>
      </c>
      <c r="T1647" s="222" t="str">
        <f ca="1">IF(B1647="","",IF(ISERROR(MATCH($J1647,SorP!$B$1:$B$6230,0)),"",INDIRECT("'SorP'!$A$"&amp;MATCH($J1647,SorP!$B$1:$B$6230,0))))</f>
        <v/>
      </c>
      <c r="U1647" s="238"/>
      <c r="V1647" s="270" t="e">
        <f>IF(C1647="",NA(),MATCH($B1647&amp;$C1647,'Smelter Look-up'!$J:$J,0))</f>
        <v>#N/A</v>
      </c>
      <c r="W1647" s="271"/>
      <c r="X1647" s="271">
        <f t="shared" si="238"/>
        <v>0</v>
      </c>
      <c r="Y1647" s="271"/>
      <c r="Z1647" s="271"/>
      <c r="AB1647" s="273" t="str">
        <f t="shared" si="239"/>
        <v/>
      </c>
    </row>
    <row r="1648" spans="1:28" s="272" customFormat="1" ht="20.25">
      <c r="A1648" s="214"/>
      <c r="B1648" s="215" t="str">
        <f>IF(LEN(A1648)=0,"",INDEX('Smelter Look-up'!$A:$A,MATCH($A1648,'Smelter Look-up'!$E:$E,0)))</f>
        <v/>
      </c>
      <c r="C1648" s="219" t="str">
        <f>IF(LEN(A1648)=0,"",INDEX('Smelter Look-up'!$C:$C,MATCH($A1648,'Smelter Look-up'!$E:$E,0)))</f>
        <v/>
      </c>
      <c r="D1648" s="278"/>
      <c r="E1648" s="215" t="s">
        <v>15631</v>
      </c>
      <c r="F1648" s="215" t="s">
        <v>15631</v>
      </c>
      <c r="G1648" s="215" t="s">
        <v>15631</v>
      </c>
      <c r="H1648" s="216" t="str">
        <f ca="1">IF(ISERROR($V1648),"",OFFSET('Smelter Look-up'!$G$4,$V1648-4,0))</f>
        <v/>
      </c>
      <c r="I1648" s="217" t="s">
        <v>15631</v>
      </c>
      <c r="J1648" s="217" t="s">
        <v>15631</v>
      </c>
      <c r="K1648" s="268"/>
      <c r="L1648" s="268"/>
      <c r="M1648" s="268"/>
      <c r="N1648" s="268"/>
      <c r="O1648" s="268"/>
      <c r="P1648" s="218"/>
      <c r="Q1648" s="269"/>
      <c r="R1648" s="215" t="str">
        <f ca="1">IF(ISERROR($V1648),"",OFFSET('Smelter Look-up'!$C$4,$V1648-4,0)&amp;"")</f>
        <v/>
      </c>
      <c r="S1648" s="222" t="str">
        <f t="shared" ca="1" si="237"/>
        <v/>
      </c>
      <c r="T1648" s="222" t="str">
        <f ca="1">IF(B1648="","",IF(ISERROR(MATCH($J1648,SorP!$B$1:$B$6230,0)),"",INDIRECT("'SorP'!$A$"&amp;MATCH($J1648,SorP!$B$1:$B$6230,0))))</f>
        <v/>
      </c>
      <c r="U1648" s="238"/>
      <c r="V1648" s="270" t="e">
        <f>IF(C1648="",NA(),MATCH($B1648&amp;$C1648,'Smelter Look-up'!$J:$J,0))</f>
        <v>#N/A</v>
      </c>
      <c r="W1648" s="271"/>
      <c r="X1648" s="271">
        <f t="shared" si="238"/>
        <v>0</v>
      </c>
      <c r="Y1648" s="271"/>
      <c r="Z1648" s="271"/>
      <c r="AB1648" s="273" t="str">
        <f t="shared" si="239"/>
        <v/>
      </c>
    </row>
    <row r="1649" spans="1:28" s="272" customFormat="1" ht="20.25">
      <c r="A1649" s="214"/>
      <c r="B1649" s="215" t="str">
        <f>IF(LEN(A1649)=0,"",INDEX('Smelter Look-up'!$A:$A,MATCH($A1649,'Smelter Look-up'!$E:$E,0)))</f>
        <v/>
      </c>
      <c r="C1649" s="219" t="str">
        <f>IF(LEN(A1649)=0,"",INDEX('Smelter Look-up'!$C:$C,MATCH($A1649,'Smelter Look-up'!$E:$E,0)))</f>
        <v/>
      </c>
      <c r="D1649" s="278"/>
      <c r="E1649" s="215" t="s">
        <v>15631</v>
      </c>
      <c r="F1649" s="215" t="s">
        <v>15631</v>
      </c>
      <c r="G1649" s="215" t="s">
        <v>15631</v>
      </c>
      <c r="H1649" s="216" t="str">
        <f ca="1">IF(ISERROR($V1649),"",OFFSET('Smelter Look-up'!$G$4,$V1649-4,0))</f>
        <v/>
      </c>
      <c r="I1649" s="217" t="s">
        <v>15631</v>
      </c>
      <c r="J1649" s="217" t="s">
        <v>15631</v>
      </c>
      <c r="K1649" s="268"/>
      <c r="L1649" s="268"/>
      <c r="M1649" s="268"/>
      <c r="N1649" s="268"/>
      <c r="O1649" s="268"/>
      <c r="P1649" s="218"/>
      <c r="Q1649" s="269"/>
      <c r="R1649" s="215" t="str">
        <f ca="1">IF(ISERROR($V1649),"",OFFSET('Smelter Look-up'!$C$4,$V1649-4,0)&amp;"")</f>
        <v/>
      </c>
      <c r="S1649" s="222" t="str">
        <f t="shared" ca="1" si="237"/>
        <v/>
      </c>
      <c r="T1649" s="222" t="str">
        <f ca="1">IF(B1649="","",IF(ISERROR(MATCH($J1649,SorP!$B$1:$B$6230,0)),"",INDIRECT("'SorP'!$A$"&amp;MATCH($J1649,SorP!$B$1:$B$6230,0))))</f>
        <v/>
      </c>
      <c r="U1649" s="238"/>
      <c r="V1649" s="270" t="e">
        <f>IF(C1649="",NA(),MATCH($B1649&amp;$C1649,'Smelter Look-up'!$J:$J,0))</f>
        <v>#N/A</v>
      </c>
      <c r="W1649" s="271"/>
      <c r="X1649" s="271">
        <f t="shared" si="238"/>
        <v>0</v>
      </c>
      <c r="Y1649" s="271"/>
      <c r="Z1649" s="271"/>
      <c r="AB1649" s="273" t="str">
        <f t="shared" si="239"/>
        <v/>
      </c>
    </row>
    <row r="1650" spans="1:28" s="272" customFormat="1" ht="20.25">
      <c r="A1650" s="214"/>
      <c r="B1650" s="215" t="str">
        <f>IF(LEN(A1650)=0,"",INDEX('Smelter Look-up'!$A:$A,MATCH($A1650,'Smelter Look-up'!$E:$E,0)))</f>
        <v/>
      </c>
      <c r="C1650" s="219" t="str">
        <f>IF(LEN(A1650)=0,"",INDEX('Smelter Look-up'!$C:$C,MATCH($A1650,'Smelter Look-up'!$E:$E,0)))</f>
        <v/>
      </c>
      <c r="D1650" s="278"/>
      <c r="E1650" s="215" t="s">
        <v>15631</v>
      </c>
      <c r="F1650" s="215" t="s">
        <v>15631</v>
      </c>
      <c r="G1650" s="215" t="s">
        <v>15631</v>
      </c>
      <c r="H1650" s="216" t="str">
        <f ca="1">IF(ISERROR($V1650),"",OFFSET('Smelter Look-up'!$G$4,$V1650-4,0))</f>
        <v/>
      </c>
      <c r="I1650" s="217" t="s">
        <v>15631</v>
      </c>
      <c r="J1650" s="217" t="s">
        <v>15631</v>
      </c>
      <c r="K1650" s="268"/>
      <c r="L1650" s="268"/>
      <c r="M1650" s="268"/>
      <c r="N1650" s="268"/>
      <c r="O1650" s="268"/>
      <c r="P1650" s="218"/>
      <c r="Q1650" s="269"/>
      <c r="R1650" s="215" t="str">
        <f ca="1">IF(ISERROR($V1650),"",OFFSET('Smelter Look-up'!$C$4,$V1650-4,0)&amp;"")</f>
        <v/>
      </c>
      <c r="S1650" s="222" t="str">
        <f t="shared" ca="1" si="237"/>
        <v/>
      </c>
      <c r="T1650" s="222" t="str">
        <f ca="1">IF(B1650="","",IF(ISERROR(MATCH($J1650,SorP!$B$1:$B$6230,0)),"",INDIRECT("'SorP'!$A$"&amp;MATCH($J1650,SorP!$B$1:$B$6230,0))))</f>
        <v/>
      </c>
      <c r="U1650" s="238"/>
      <c r="V1650" s="270" t="e">
        <f>IF(C1650="",NA(),MATCH($B1650&amp;$C1650,'Smelter Look-up'!$J:$J,0))</f>
        <v>#N/A</v>
      </c>
      <c r="W1650" s="271"/>
      <c r="X1650" s="271">
        <f t="shared" si="238"/>
        <v>0</v>
      </c>
      <c r="Y1650" s="271"/>
      <c r="Z1650" s="271"/>
      <c r="AB1650" s="273" t="str">
        <f t="shared" si="239"/>
        <v/>
      </c>
    </row>
    <row r="1651" spans="1:28" s="272" customFormat="1" ht="20.25">
      <c r="A1651" s="214"/>
      <c r="B1651" s="215" t="str">
        <f>IF(LEN(A1651)=0,"",INDEX('Smelter Look-up'!$A:$A,MATCH($A1651,'Smelter Look-up'!$E:$E,0)))</f>
        <v/>
      </c>
      <c r="C1651" s="219" t="str">
        <f>IF(LEN(A1651)=0,"",INDEX('Smelter Look-up'!$C:$C,MATCH($A1651,'Smelter Look-up'!$E:$E,0)))</f>
        <v/>
      </c>
      <c r="D1651" s="278"/>
      <c r="E1651" s="215" t="s">
        <v>15631</v>
      </c>
      <c r="F1651" s="215" t="s">
        <v>15631</v>
      </c>
      <c r="G1651" s="215" t="s">
        <v>15631</v>
      </c>
      <c r="H1651" s="216" t="str">
        <f ca="1">IF(ISERROR($V1651),"",OFFSET('Smelter Look-up'!$G$4,$V1651-4,0))</f>
        <v/>
      </c>
      <c r="I1651" s="217" t="s">
        <v>15631</v>
      </c>
      <c r="J1651" s="217" t="s">
        <v>15631</v>
      </c>
      <c r="K1651" s="268"/>
      <c r="L1651" s="268"/>
      <c r="M1651" s="268"/>
      <c r="N1651" s="268"/>
      <c r="O1651" s="268"/>
      <c r="P1651" s="218"/>
      <c r="Q1651" s="269"/>
      <c r="R1651" s="215" t="str">
        <f ca="1">IF(ISERROR($V1651),"",OFFSET('Smelter Look-up'!$C$4,$V1651-4,0)&amp;"")</f>
        <v/>
      </c>
      <c r="S1651" s="222" t="str">
        <f t="shared" ca="1" si="237"/>
        <v/>
      </c>
      <c r="T1651" s="222" t="str">
        <f ca="1">IF(B1651="","",IF(ISERROR(MATCH($J1651,SorP!$B$1:$B$6230,0)),"",INDIRECT("'SorP'!$A$"&amp;MATCH($J1651,SorP!$B$1:$B$6230,0))))</f>
        <v/>
      </c>
      <c r="U1651" s="238"/>
      <c r="V1651" s="270" t="e">
        <f>IF(C1651="",NA(),MATCH($B1651&amp;$C1651,'Smelter Look-up'!$J:$J,0))</f>
        <v>#N/A</v>
      </c>
      <c r="W1651" s="271"/>
      <c r="X1651" s="271">
        <f t="shared" si="238"/>
        <v>0</v>
      </c>
      <c r="Y1651" s="271"/>
      <c r="Z1651" s="271"/>
      <c r="AB1651" s="273" t="str">
        <f t="shared" si="239"/>
        <v/>
      </c>
    </row>
    <row r="1652" spans="1:28" s="272" customFormat="1" ht="20.25">
      <c r="A1652" s="214"/>
      <c r="B1652" s="215" t="str">
        <f>IF(LEN(A1652)=0,"",INDEX('Smelter Look-up'!$A:$A,MATCH($A1652,'Smelter Look-up'!$E:$E,0)))</f>
        <v/>
      </c>
      <c r="C1652" s="219" t="str">
        <f>IF(LEN(A1652)=0,"",INDEX('Smelter Look-up'!$C:$C,MATCH($A1652,'Smelter Look-up'!$E:$E,0)))</f>
        <v/>
      </c>
      <c r="D1652" s="278"/>
      <c r="E1652" s="215" t="s">
        <v>15631</v>
      </c>
      <c r="F1652" s="215" t="s">
        <v>15631</v>
      </c>
      <c r="G1652" s="215" t="s">
        <v>15631</v>
      </c>
      <c r="H1652" s="216" t="str">
        <f ca="1">IF(ISERROR($V1652),"",OFFSET('Smelter Look-up'!$G$4,$V1652-4,0))</f>
        <v/>
      </c>
      <c r="I1652" s="217" t="s">
        <v>15631</v>
      </c>
      <c r="J1652" s="217" t="s">
        <v>15631</v>
      </c>
      <c r="K1652" s="268"/>
      <c r="L1652" s="268"/>
      <c r="M1652" s="268"/>
      <c r="N1652" s="268"/>
      <c r="O1652" s="268"/>
      <c r="P1652" s="218"/>
      <c r="Q1652" s="269"/>
      <c r="R1652" s="215" t="str">
        <f ca="1">IF(ISERROR($V1652),"",OFFSET('Smelter Look-up'!$C$4,$V1652-4,0)&amp;"")</f>
        <v/>
      </c>
      <c r="S1652" s="222" t="str">
        <f t="shared" ca="1" si="237"/>
        <v/>
      </c>
      <c r="T1652" s="222" t="str">
        <f ca="1">IF(B1652="","",IF(ISERROR(MATCH($J1652,SorP!$B$1:$B$6230,0)),"",INDIRECT("'SorP'!$A$"&amp;MATCH($J1652,SorP!$B$1:$B$6230,0))))</f>
        <v/>
      </c>
      <c r="U1652" s="238"/>
      <c r="V1652" s="270" t="e">
        <f>IF(C1652="",NA(),MATCH($B1652&amp;$C1652,'Smelter Look-up'!$J:$J,0))</f>
        <v>#N/A</v>
      </c>
      <c r="W1652" s="271"/>
      <c r="X1652" s="271">
        <f t="shared" si="238"/>
        <v>0</v>
      </c>
      <c r="Y1652" s="271"/>
      <c r="Z1652" s="271"/>
      <c r="AB1652" s="273" t="str">
        <f t="shared" si="239"/>
        <v/>
      </c>
    </row>
    <row r="1653" spans="1:28" s="272" customFormat="1" ht="20.25">
      <c r="A1653" s="214"/>
      <c r="B1653" s="215" t="str">
        <f>IF(LEN(A1653)=0,"",INDEX('Smelter Look-up'!$A:$A,MATCH($A1653,'Smelter Look-up'!$E:$E,0)))</f>
        <v/>
      </c>
      <c r="C1653" s="219" t="str">
        <f>IF(LEN(A1653)=0,"",INDEX('Smelter Look-up'!$C:$C,MATCH($A1653,'Smelter Look-up'!$E:$E,0)))</f>
        <v/>
      </c>
      <c r="D1653" s="278"/>
      <c r="E1653" s="215" t="s">
        <v>15631</v>
      </c>
      <c r="F1653" s="215" t="s">
        <v>15631</v>
      </c>
      <c r="G1653" s="215" t="s">
        <v>15631</v>
      </c>
      <c r="H1653" s="216" t="str">
        <f ca="1">IF(ISERROR($V1653),"",OFFSET('Smelter Look-up'!$G$4,$V1653-4,0))</f>
        <v/>
      </c>
      <c r="I1653" s="217" t="s">
        <v>15631</v>
      </c>
      <c r="J1653" s="217" t="s">
        <v>15631</v>
      </c>
      <c r="K1653" s="268"/>
      <c r="L1653" s="268"/>
      <c r="M1653" s="268"/>
      <c r="N1653" s="268"/>
      <c r="O1653" s="268"/>
      <c r="P1653" s="218"/>
      <c r="Q1653" s="269"/>
      <c r="R1653" s="215" t="str">
        <f ca="1">IF(ISERROR($V1653),"",OFFSET('Smelter Look-up'!$C$4,$V1653-4,0)&amp;"")</f>
        <v/>
      </c>
      <c r="S1653" s="222" t="str">
        <f t="shared" ca="1" si="237"/>
        <v/>
      </c>
      <c r="T1653" s="222" t="str">
        <f ca="1">IF(B1653="","",IF(ISERROR(MATCH($J1653,SorP!$B$1:$B$6230,0)),"",INDIRECT("'SorP'!$A$"&amp;MATCH($J1653,SorP!$B$1:$B$6230,0))))</f>
        <v/>
      </c>
      <c r="U1653" s="238"/>
      <c r="V1653" s="270" t="e">
        <f>IF(C1653="",NA(),MATCH($B1653&amp;$C1653,'Smelter Look-up'!$J:$J,0))</f>
        <v>#N/A</v>
      </c>
      <c r="W1653" s="271"/>
      <c r="X1653" s="271">
        <f t="shared" si="238"/>
        <v>0</v>
      </c>
      <c r="Y1653" s="271"/>
      <c r="Z1653" s="271"/>
      <c r="AB1653" s="273" t="str">
        <f t="shared" si="239"/>
        <v/>
      </c>
    </row>
    <row r="1654" spans="1:28" s="272" customFormat="1" ht="20.25">
      <c r="A1654" s="214"/>
      <c r="B1654" s="215" t="str">
        <f>IF(LEN(A1654)=0,"",INDEX('Smelter Look-up'!$A:$A,MATCH($A1654,'Smelter Look-up'!$E:$E,0)))</f>
        <v/>
      </c>
      <c r="C1654" s="219" t="str">
        <f>IF(LEN(A1654)=0,"",INDEX('Smelter Look-up'!$C:$C,MATCH($A1654,'Smelter Look-up'!$E:$E,0)))</f>
        <v/>
      </c>
      <c r="D1654" s="278"/>
      <c r="E1654" s="215" t="s">
        <v>15631</v>
      </c>
      <c r="F1654" s="215" t="s">
        <v>15631</v>
      </c>
      <c r="G1654" s="215" t="s">
        <v>15631</v>
      </c>
      <c r="H1654" s="216" t="str">
        <f ca="1">IF(ISERROR($V1654),"",OFFSET('Smelter Look-up'!$G$4,$V1654-4,0))</f>
        <v/>
      </c>
      <c r="I1654" s="217" t="s">
        <v>15631</v>
      </c>
      <c r="J1654" s="217" t="s">
        <v>15631</v>
      </c>
      <c r="K1654" s="268"/>
      <c r="L1654" s="268"/>
      <c r="M1654" s="268"/>
      <c r="N1654" s="268"/>
      <c r="O1654" s="268"/>
      <c r="P1654" s="218"/>
      <c r="Q1654" s="269"/>
      <c r="R1654" s="215" t="str">
        <f ca="1">IF(ISERROR($V1654),"",OFFSET('Smelter Look-up'!$C$4,$V1654-4,0)&amp;"")</f>
        <v/>
      </c>
      <c r="S1654" s="222" t="str">
        <f t="shared" ca="1" si="237"/>
        <v/>
      </c>
      <c r="T1654" s="222" t="str">
        <f ca="1">IF(B1654="","",IF(ISERROR(MATCH($J1654,SorP!$B$1:$B$6230,0)),"",INDIRECT("'SorP'!$A$"&amp;MATCH($J1654,SorP!$B$1:$B$6230,0))))</f>
        <v/>
      </c>
      <c r="U1654" s="238"/>
      <c r="V1654" s="270" t="e">
        <f>IF(C1654="",NA(),MATCH($B1654&amp;$C1654,'Smelter Look-up'!$J:$J,0))</f>
        <v>#N/A</v>
      </c>
      <c r="W1654" s="271"/>
      <c r="X1654" s="271">
        <f t="shared" si="238"/>
        <v>0</v>
      </c>
      <c r="Y1654" s="271"/>
      <c r="Z1654" s="271"/>
      <c r="AB1654" s="273" t="str">
        <f t="shared" si="239"/>
        <v/>
      </c>
    </row>
    <row r="1655" spans="1:28" s="272" customFormat="1" ht="20.25">
      <c r="A1655" s="214"/>
      <c r="B1655" s="215" t="str">
        <f>IF(LEN(A1655)=0,"",INDEX('Smelter Look-up'!$A:$A,MATCH($A1655,'Smelter Look-up'!$E:$E,0)))</f>
        <v/>
      </c>
      <c r="C1655" s="219" t="str">
        <f>IF(LEN(A1655)=0,"",INDEX('Smelter Look-up'!$C:$C,MATCH($A1655,'Smelter Look-up'!$E:$E,0)))</f>
        <v/>
      </c>
      <c r="D1655" s="278"/>
      <c r="E1655" s="215" t="s">
        <v>15631</v>
      </c>
      <c r="F1655" s="215" t="s">
        <v>15631</v>
      </c>
      <c r="G1655" s="215" t="s">
        <v>15631</v>
      </c>
      <c r="H1655" s="216" t="str">
        <f ca="1">IF(ISERROR($V1655),"",OFFSET('Smelter Look-up'!$G$4,$V1655-4,0))</f>
        <v/>
      </c>
      <c r="I1655" s="217" t="s">
        <v>15631</v>
      </c>
      <c r="J1655" s="217" t="s">
        <v>15631</v>
      </c>
      <c r="K1655" s="268"/>
      <c r="L1655" s="268"/>
      <c r="M1655" s="268"/>
      <c r="N1655" s="268"/>
      <c r="O1655" s="268"/>
      <c r="P1655" s="218"/>
      <c r="Q1655" s="269"/>
      <c r="R1655" s="215" t="str">
        <f ca="1">IF(ISERROR($V1655),"",OFFSET('Smelter Look-up'!$C$4,$V1655-4,0)&amp;"")</f>
        <v/>
      </c>
      <c r="S1655" s="222" t="str">
        <f t="shared" ca="1" si="237"/>
        <v/>
      </c>
      <c r="T1655" s="222" t="str">
        <f ca="1">IF(B1655="","",IF(ISERROR(MATCH($J1655,SorP!$B$1:$B$6230,0)),"",INDIRECT("'SorP'!$A$"&amp;MATCH($J1655,SorP!$B$1:$B$6230,0))))</f>
        <v/>
      </c>
      <c r="U1655" s="238"/>
      <c r="V1655" s="270" t="e">
        <f>IF(C1655="",NA(),MATCH($B1655&amp;$C1655,'Smelter Look-up'!$J:$J,0))</f>
        <v>#N/A</v>
      </c>
      <c r="W1655" s="271"/>
      <c r="X1655" s="271">
        <f t="shared" si="238"/>
        <v>0</v>
      </c>
      <c r="Y1655" s="271"/>
      <c r="Z1655" s="271"/>
      <c r="AB1655" s="273" t="str">
        <f t="shared" si="239"/>
        <v/>
      </c>
    </row>
    <row r="1656" spans="1:28" s="272" customFormat="1" ht="20.25">
      <c r="A1656" s="214"/>
      <c r="B1656" s="215" t="str">
        <f>IF(LEN(A1656)=0,"",INDEX('Smelter Look-up'!$A:$A,MATCH($A1656,'Smelter Look-up'!$E:$E,0)))</f>
        <v/>
      </c>
      <c r="C1656" s="219" t="str">
        <f>IF(LEN(A1656)=0,"",INDEX('Smelter Look-up'!$C:$C,MATCH($A1656,'Smelter Look-up'!$E:$E,0)))</f>
        <v/>
      </c>
      <c r="D1656" s="278"/>
      <c r="E1656" s="215" t="s">
        <v>15631</v>
      </c>
      <c r="F1656" s="215" t="s">
        <v>15631</v>
      </c>
      <c r="G1656" s="215" t="s">
        <v>15631</v>
      </c>
      <c r="H1656" s="216" t="str">
        <f ca="1">IF(ISERROR($V1656),"",OFFSET('Smelter Look-up'!$G$4,$V1656-4,0))</f>
        <v/>
      </c>
      <c r="I1656" s="217" t="s">
        <v>15631</v>
      </c>
      <c r="J1656" s="217" t="s">
        <v>15631</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si="238"/>
        <v>0</v>
      </c>
      <c r="Y1656" s="271"/>
      <c r="Z1656" s="271"/>
      <c r="AB1656" s="273" t="str">
        <f t="shared" si="239"/>
        <v/>
      </c>
    </row>
    <row r="1657" spans="1:28" s="272" customFormat="1" ht="20.25">
      <c r="A1657" s="214"/>
      <c r="B1657" s="215" t="str">
        <f>IF(LEN(A1657)=0,"",INDEX('Smelter Look-up'!$A:$A,MATCH($A1657,'Smelter Look-up'!$E:$E,0)))</f>
        <v/>
      </c>
      <c r="C1657" s="219" t="str">
        <f>IF(LEN(A1657)=0,"",INDEX('Smelter Look-up'!$C:$C,MATCH($A1657,'Smelter Look-up'!$E:$E,0)))</f>
        <v/>
      </c>
      <c r="D1657" s="278"/>
      <c r="E1657" s="215" t="s">
        <v>15631</v>
      </c>
      <c r="F1657" s="215" t="s">
        <v>15631</v>
      </c>
      <c r="G1657" s="215" t="s">
        <v>15631</v>
      </c>
      <c r="H1657" s="216" t="str">
        <f ca="1">IF(ISERROR($V1657),"",OFFSET('Smelter Look-up'!$G$4,$V1657-4,0))</f>
        <v/>
      </c>
      <c r="I1657" s="217" t="s">
        <v>15631</v>
      </c>
      <c r="J1657" s="217" t="s">
        <v>15631</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si="238"/>
        <v>0</v>
      </c>
      <c r="Y1657" s="271"/>
      <c r="Z1657" s="271"/>
      <c r="AB1657" s="273" t="str">
        <f t="shared" si="239"/>
        <v/>
      </c>
    </row>
    <row r="1658" spans="1:28" s="272" customFormat="1" ht="20.25">
      <c r="A1658" s="214"/>
      <c r="B1658" s="215" t="str">
        <f>IF(LEN(A1658)=0,"",INDEX('Smelter Look-up'!$A:$A,MATCH($A1658,'Smelter Look-up'!$E:$E,0)))</f>
        <v/>
      </c>
      <c r="C1658" s="219" t="str">
        <f>IF(LEN(A1658)=0,"",INDEX('Smelter Look-up'!$C:$C,MATCH($A1658,'Smelter Look-up'!$E:$E,0)))</f>
        <v/>
      </c>
      <c r="D1658" s="278"/>
      <c r="E1658" s="215" t="s">
        <v>15631</v>
      </c>
      <c r="F1658" s="215" t="s">
        <v>15631</v>
      </c>
      <c r="G1658" s="215" t="s">
        <v>15631</v>
      </c>
      <c r="H1658" s="216" t="str">
        <f ca="1">IF(ISERROR($V1658),"",OFFSET('Smelter Look-up'!$G$4,$V1658-4,0))</f>
        <v/>
      </c>
      <c r="I1658" s="217" t="s">
        <v>15631</v>
      </c>
      <c r="J1658" s="217" t="s">
        <v>15631</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si="238"/>
        <v>0</v>
      </c>
      <c r="Y1658" s="271"/>
      <c r="Z1658" s="271"/>
      <c r="AB1658" s="273" t="str">
        <f t="shared" si="239"/>
        <v/>
      </c>
    </row>
    <row r="1659" spans="1:28" s="272" customFormat="1" ht="20.25">
      <c r="A1659" s="214"/>
      <c r="B1659" s="215" t="str">
        <f>IF(LEN(A1659)=0,"",INDEX('Smelter Look-up'!$A:$A,MATCH($A1659,'Smelter Look-up'!$E:$E,0)))</f>
        <v/>
      </c>
      <c r="C1659" s="219" t="str">
        <f>IF(LEN(A1659)=0,"",INDEX('Smelter Look-up'!$C:$C,MATCH($A1659,'Smelter Look-up'!$E:$E,0)))</f>
        <v/>
      </c>
      <c r="D1659" s="278"/>
      <c r="E1659" s="215" t="s">
        <v>15631</v>
      </c>
      <c r="F1659" s="215" t="s">
        <v>15631</v>
      </c>
      <c r="G1659" s="215" t="s">
        <v>15631</v>
      </c>
      <c r="H1659" s="216" t="str">
        <f ca="1">IF(ISERROR($V1659),"",OFFSET('Smelter Look-up'!$G$4,$V1659-4,0))</f>
        <v/>
      </c>
      <c r="I1659" s="217" t="s">
        <v>15631</v>
      </c>
      <c r="J1659" s="217" t="s">
        <v>15631</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
        <v>15631</v>
      </c>
      <c r="F1660" s="215" t="s">
        <v>15631</v>
      </c>
      <c r="G1660" s="215" t="s">
        <v>15631</v>
      </c>
      <c r="H1660" s="216" t="str">
        <f ca="1">IF(ISERROR($V1660),"",OFFSET('Smelter Look-up'!$G$4,$V1660-4,0))</f>
        <v/>
      </c>
      <c r="I1660" s="217" t="s">
        <v>15631</v>
      </c>
      <c r="J1660" s="217" t="s">
        <v>15631</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
        <v>15631</v>
      </c>
      <c r="F1661" s="215" t="s">
        <v>15631</v>
      </c>
      <c r="G1661" s="215" t="s">
        <v>15631</v>
      </c>
      <c r="H1661" s="216" t="str">
        <f ca="1">IF(ISERROR($V1661),"",OFFSET('Smelter Look-up'!$G$4,$V1661-4,0))</f>
        <v/>
      </c>
      <c r="I1661" s="217" t="s">
        <v>15631</v>
      </c>
      <c r="J1661" s="217" t="s">
        <v>15631</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
        <v>15631</v>
      </c>
      <c r="F1662" s="215" t="s">
        <v>15631</v>
      </c>
      <c r="G1662" s="215" t="s">
        <v>15631</v>
      </c>
      <c r="H1662" s="216" t="str">
        <f ca="1">IF(ISERROR($V1662),"",OFFSET('Smelter Look-up'!$G$4,$V1662-4,0))</f>
        <v/>
      </c>
      <c r="I1662" s="217" t="s">
        <v>15631</v>
      </c>
      <c r="J1662" s="217" t="s">
        <v>15631</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
        <v>15631</v>
      </c>
      <c r="F1663" s="215" t="s">
        <v>15631</v>
      </c>
      <c r="G1663" s="215" t="s">
        <v>15631</v>
      </c>
      <c r="H1663" s="216" t="str">
        <f ca="1">IF(ISERROR($V1663),"",OFFSET('Smelter Look-up'!$G$4,$V1663-4,0))</f>
        <v/>
      </c>
      <c r="I1663" s="217" t="s">
        <v>15631</v>
      </c>
      <c r="J1663" s="217" t="s">
        <v>15631</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
        <v>15631</v>
      </c>
      <c r="F1664" s="215" t="s">
        <v>15631</v>
      </c>
      <c r="G1664" s="215" t="s">
        <v>15631</v>
      </c>
      <c r="H1664" s="216" t="str">
        <f ca="1">IF(ISERROR($V1664),"",OFFSET('Smelter Look-up'!$G$4,$V1664-4,0))</f>
        <v/>
      </c>
      <c r="I1664" s="217" t="s">
        <v>15631</v>
      </c>
      <c r="J1664" s="217" t="s">
        <v>15631</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
        <v>15631</v>
      </c>
      <c r="F1665" s="215" t="s">
        <v>15631</v>
      </c>
      <c r="G1665" s="215" t="s">
        <v>15631</v>
      </c>
      <c r="H1665" s="216" t="str">
        <f ca="1">IF(ISERROR($V1665),"",OFFSET('Smelter Look-up'!$G$4,$V1665-4,0))</f>
        <v/>
      </c>
      <c r="I1665" s="217" t="s">
        <v>15631</v>
      </c>
      <c r="J1665" s="217" t="s">
        <v>15631</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
        <v>15631</v>
      </c>
      <c r="F1666" s="215" t="s">
        <v>15631</v>
      </c>
      <c r="G1666" s="215" t="s">
        <v>15631</v>
      </c>
      <c r="H1666" s="216" t="str">
        <f ca="1">IF(ISERROR($V1666),"",OFFSET('Smelter Look-up'!$G$4,$V1666-4,0))</f>
        <v/>
      </c>
      <c r="I1666" s="217" t="s">
        <v>15631</v>
      </c>
      <c r="J1666" s="217" t="s">
        <v>15631</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
        <v>15631</v>
      </c>
      <c r="F1667" s="215" t="s">
        <v>15631</v>
      </c>
      <c r="G1667" s="215" t="s">
        <v>15631</v>
      </c>
      <c r="H1667" s="216" t="str">
        <f ca="1">IF(ISERROR($V1667),"",OFFSET('Smelter Look-up'!$G$4,$V1667-4,0))</f>
        <v/>
      </c>
      <c r="I1667" s="217" t="s">
        <v>15631</v>
      </c>
      <c r="J1667" s="217" t="s">
        <v>15631</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
        <v>15631</v>
      </c>
      <c r="F1668" s="215" t="s">
        <v>15631</v>
      </c>
      <c r="G1668" s="215" t="s">
        <v>15631</v>
      </c>
      <c r="H1668" s="216" t="str">
        <f ca="1">IF(ISERROR($V1668),"",OFFSET('Smelter Look-up'!$G$4,$V1668-4,0))</f>
        <v/>
      </c>
      <c r="I1668" s="217" t="s">
        <v>15631</v>
      </c>
      <c r="J1668" s="217" t="s">
        <v>15631</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
        <v>15631</v>
      </c>
      <c r="F1669" s="215" t="s">
        <v>15631</v>
      </c>
      <c r="G1669" s="215" t="s">
        <v>15631</v>
      </c>
      <c r="H1669" s="216" t="str">
        <f ca="1">IF(ISERROR($V1669),"",OFFSET('Smelter Look-up'!$G$4,$V1669-4,0))</f>
        <v/>
      </c>
      <c r="I1669" s="217" t="s">
        <v>15631</v>
      </c>
      <c r="J1669" s="217" t="s">
        <v>15631</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
        <v>15631</v>
      </c>
      <c r="F1670" s="215" t="s">
        <v>15631</v>
      </c>
      <c r="G1670" s="215" t="s">
        <v>15631</v>
      </c>
      <c r="H1670" s="216" t="str">
        <f ca="1">IF(ISERROR($V1670),"",OFFSET('Smelter Look-up'!$G$4,$V1670-4,0))</f>
        <v/>
      </c>
      <c r="I1670" s="217" t="s">
        <v>15631</v>
      </c>
      <c r="J1670" s="217" t="s">
        <v>15631</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
        <v>15631</v>
      </c>
      <c r="F1671" s="215" t="s">
        <v>15631</v>
      </c>
      <c r="G1671" s="215" t="s">
        <v>15631</v>
      </c>
      <c r="H1671" s="216" t="str">
        <f ca="1">IF(ISERROR($V1671),"",OFFSET('Smelter Look-up'!$G$4,$V1671-4,0))</f>
        <v/>
      </c>
      <c r="I1671" s="217" t="s">
        <v>15631</v>
      </c>
      <c r="J1671" s="217" t="s">
        <v>15631</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
        <v>15631</v>
      </c>
      <c r="F1672" s="215" t="s">
        <v>15631</v>
      </c>
      <c r="G1672" s="215" t="s">
        <v>15631</v>
      </c>
      <c r="H1672" s="216" t="str">
        <f ca="1">IF(ISERROR($V1672),"",OFFSET('Smelter Look-up'!$G$4,$V1672-4,0))</f>
        <v/>
      </c>
      <c r="I1672" s="217" t="s">
        <v>15631</v>
      </c>
      <c r="J1672" s="217" t="s">
        <v>15631</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
        <v>15631</v>
      </c>
      <c r="F1673" s="215" t="s">
        <v>15631</v>
      </c>
      <c r="G1673" s="215" t="s">
        <v>15631</v>
      </c>
      <c r="H1673" s="216" t="str">
        <f ca="1">IF(ISERROR($V1673),"",OFFSET('Smelter Look-up'!$G$4,$V1673-4,0))</f>
        <v/>
      </c>
      <c r="I1673" s="217" t="s">
        <v>15631</v>
      </c>
      <c r="J1673" s="217" t="s">
        <v>15631</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
        <v>15631</v>
      </c>
      <c r="F1674" s="215" t="s">
        <v>15631</v>
      </c>
      <c r="G1674" s="215" t="s">
        <v>15631</v>
      </c>
      <c r="H1674" s="216" t="str">
        <f ca="1">IF(ISERROR($V1674),"",OFFSET('Smelter Look-up'!$G$4,$V1674-4,0))</f>
        <v/>
      </c>
      <c r="I1674" s="217" t="s">
        <v>15631</v>
      </c>
      <c r="J1674" s="217" t="s">
        <v>15631</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
        <v>15631</v>
      </c>
      <c r="F1675" s="215" t="s">
        <v>15631</v>
      </c>
      <c r="G1675" s="215" t="s">
        <v>15631</v>
      </c>
      <c r="H1675" s="216" t="str">
        <f ca="1">IF(ISERROR($V1675),"",OFFSET('Smelter Look-up'!$G$4,$V1675-4,0))</f>
        <v/>
      </c>
      <c r="I1675" s="217" t="s">
        <v>15631</v>
      </c>
      <c r="J1675" s="217" t="s">
        <v>15631</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
        <v>15631</v>
      </c>
      <c r="F1676" s="215" t="s">
        <v>15631</v>
      </c>
      <c r="G1676" s="215" t="s">
        <v>15631</v>
      </c>
      <c r="H1676" s="216" t="str">
        <f ca="1">IF(ISERROR($V1676),"",OFFSET('Smelter Look-up'!$G$4,$V1676-4,0))</f>
        <v/>
      </c>
      <c r="I1676" s="217" t="s">
        <v>15631</v>
      </c>
      <c r="J1676" s="217" t="s">
        <v>15631</v>
      </c>
      <c r="K1676" s="268"/>
      <c r="L1676" s="268"/>
      <c r="M1676" s="268"/>
      <c r="N1676" s="268"/>
      <c r="O1676" s="268"/>
      <c r="P1676" s="218"/>
      <c r="Q1676" s="269"/>
      <c r="R1676" s="215" t="str">
        <f ca="1">IF(ISERROR($V1676),"",OFFSET('Smelter Look-up'!$C$4,$V1676-4,0)&amp;"")</f>
        <v/>
      </c>
      <c r="S1676" s="222" t="str">
        <f t="shared" ref="S1676:S1706" ca="1" si="240">IF(B1676="","",IF(ISERROR(MATCH($E1676,CL,0)),"Unknown",INDIRECT("'C'!$A$"&amp;MATCH($E1676,CL,0)+1)))</f>
        <v/>
      </c>
      <c r="T1676" s="222" t="str">
        <f ca="1">IF(B1676="","",IF(ISERROR(MATCH($J1676,SorP!$B$1:$B$6230,0)),"",INDIRECT("'SorP'!$A$"&amp;MATCH($J1676,SorP!$B$1:$B$6230,0))))</f>
        <v/>
      </c>
      <c r="U1676" s="238"/>
      <c r="V1676" s="270" t="e">
        <f>IF(C1676="",NA(),MATCH($B1676&amp;$C1676,'Smelter Look-up'!$J:$J,0))</f>
        <v>#N/A</v>
      </c>
      <c r="W1676" s="271"/>
      <c r="X1676" s="271">
        <f t="shared" ref="X1676:X1706" si="241">IF(AND(C1676="Smelter not listed",OR(LEN(D1676)=0,LEN(E1676)=0)),1,0)</f>
        <v>0</v>
      </c>
      <c r="Y1676" s="271"/>
      <c r="Z1676" s="271"/>
      <c r="AB1676" s="273" t="str">
        <f t="shared" ref="AB1676:AB1706" si="242">B1676&amp;C1676</f>
        <v/>
      </c>
    </row>
    <row r="1677" spans="1:28" s="272" customFormat="1" ht="20.25">
      <c r="A1677" s="214"/>
      <c r="B1677" s="215" t="str">
        <f>IF(LEN(A1677)=0,"",INDEX('Smelter Look-up'!$A:$A,MATCH($A1677,'Smelter Look-up'!$E:$E,0)))</f>
        <v/>
      </c>
      <c r="C1677" s="219" t="str">
        <f>IF(LEN(A1677)=0,"",INDEX('Smelter Look-up'!$C:$C,MATCH($A1677,'Smelter Look-up'!$E:$E,0)))</f>
        <v/>
      </c>
      <c r="D1677" s="278"/>
      <c r="E1677" s="215" t="s">
        <v>15631</v>
      </c>
      <c r="F1677" s="215" t="s">
        <v>15631</v>
      </c>
      <c r="G1677" s="215" t="s">
        <v>15631</v>
      </c>
      <c r="H1677" s="216" t="str">
        <f ca="1">IF(ISERROR($V1677),"",OFFSET('Smelter Look-up'!$G$4,$V1677-4,0))</f>
        <v/>
      </c>
      <c r="I1677" s="217" t="s">
        <v>15631</v>
      </c>
      <c r="J1677" s="217" t="s">
        <v>15631</v>
      </c>
      <c r="K1677" s="268"/>
      <c r="L1677" s="268"/>
      <c r="M1677" s="268"/>
      <c r="N1677" s="268"/>
      <c r="O1677" s="268"/>
      <c r="P1677" s="218"/>
      <c r="Q1677" s="269"/>
      <c r="R1677" s="215" t="str">
        <f ca="1">IF(ISERROR($V1677),"",OFFSET('Smelter Look-up'!$C$4,$V1677-4,0)&amp;"")</f>
        <v/>
      </c>
      <c r="S1677" s="222" t="str">
        <f t="shared" ca="1" si="240"/>
        <v/>
      </c>
      <c r="T1677" s="222" t="str">
        <f ca="1">IF(B1677="","",IF(ISERROR(MATCH($J1677,SorP!$B$1:$B$6230,0)),"",INDIRECT("'SorP'!$A$"&amp;MATCH($J1677,SorP!$B$1:$B$6230,0))))</f>
        <v/>
      </c>
      <c r="U1677" s="238"/>
      <c r="V1677" s="270" t="e">
        <f>IF(C1677="",NA(),MATCH($B1677&amp;$C1677,'Smelter Look-up'!$J:$J,0))</f>
        <v>#N/A</v>
      </c>
      <c r="W1677" s="271"/>
      <c r="X1677" s="271">
        <f t="shared" si="241"/>
        <v>0</v>
      </c>
      <c r="Y1677" s="271"/>
      <c r="Z1677" s="271"/>
      <c r="AB1677" s="273" t="str">
        <f t="shared" si="242"/>
        <v/>
      </c>
    </row>
    <row r="1678" spans="1:28" s="272" customFormat="1" ht="20.25">
      <c r="A1678" s="214"/>
      <c r="B1678" s="215" t="str">
        <f>IF(LEN(A1678)=0,"",INDEX('Smelter Look-up'!$A:$A,MATCH($A1678,'Smelter Look-up'!$E:$E,0)))</f>
        <v/>
      </c>
      <c r="C1678" s="219" t="str">
        <f>IF(LEN(A1678)=0,"",INDEX('Smelter Look-up'!$C:$C,MATCH($A1678,'Smelter Look-up'!$E:$E,0)))</f>
        <v/>
      </c>
      <c r="D1678" s="278"/>
      <c r="E1678" s="215" t="s">
        <v>15631</v>
      </c>
      <c r="F1678" s="215" t="s">
        <v>15631</v>
      </c>
      <c r="G1678" s="215" t="s">
        <v>15631</v>
      </c>
      <c r="H1678" s="216" t="str">
        <f ca="1">IF(ISERROR($V1678),"",OFFSET('Smelter Look-up'!$G$4,$V1678-4,0))</f>
        <v/>
      </c>
      <c r="I1678" s="217" t="s">
        <v>15631</v>
      </c>
      <c r="J1678" s="217" t="s">
        <v>15631</v>
      </c>
      <c r="K1678" s="268"/>
      <c r="L1678" s="268"/>
      <c r="M1678" s="268"/>
      <c r="N1678" s="268"/>
      <c r="O1678" s="268"/>
      <c r="P1678" s="218"/>
      <c r="Q1678" s="269"/>
      <c r="R1678" s="215" t="str">
        <f ca="1">IF(ISERROR($V1678),"",OFFSET('Smelter Look-up'!$C$4,$V1678-4,0)&amp;"")</f>
        <v/>
      </c>
      <c r="S1678" s="222" t="str">
        <f t="shared" ca="1" si="240"/>
        <v/>
      </c>
      <c r="T1678" s="222" t="str">
        <f ca="1">IF(B1678="","",IF(ISERROR(MATCH($J1678,SorP!$B$1:$B$6230,0)),"",INDIRECT("'SorP'!$A$"&amp;MATCH($J1678,SorP!$B$1:$B$6230,0))))</f>
        <v/>
      </c>
      <c r="U1678" s="238"/>
      <c r="V1678" s="270" t="e">
        <f>IF(C1678="",NA(),MATCH($B1678&amp;$C1678,'Smelter Look-up'!$J:$J,0))</f>
        <v>#N/A</v>
      </c>
      <c r="W1678" s="271"/>
      <c r="X1678" s="271">
        <f t="shared" si="241"/>
        <v>0</v>
      </c>
      <c r="Y1678" s="271"/>
      <c r="Z1678" s="271"/>
      <c r="AB1678" s="273" t="str">
        <f t="shared" si="242"/>
        <v/>
      </c>
    </row>
    <row r="1679" spans="1:28" s="272" customFormat="1" ht="20.25">
      <c r="A1679" s="214"/>
      <c r="B1679" s="215" t="str">
        <f>IF(LEN(A1679)=0,"",INDEX('Smelter Look-up'!$A:$A,MATCH($A1679,'Smelter Look-up'!$E:$E,0)))</f>
        <v/>
      </c>
      <c r="C1679" s="219" t="str">
        <f>IF(LEN(A1679)=0,"",INDEX('Smelter Look-up'!$C:$C,MATCH($A1679,'Smelter Look-up'!$E:$E,0)))</f>
        <v/>
      </c>
      <c r="D1679" s="278"/>
      <c r="E1679" s="215" t="s">
        <v>15631</v>
      </c>
      <c r="F1679" s="215" t="s">
        <v>15631</v>
      </c>
      <c r="G1679" s="215" t="s">
        <v>15631</v>
      </c>
      <c r="H1679" s="216" t="str">
        <f ca="1">IF(ISERROR($V1679),"",OFFSET('Smelter Look-up'!$G$4,$V1679-4,0))</f>
        <v/>
      </c>
      <c r="I1679" s="217" t="s">
        <v>15631</v>
      </c>
      <c r="J1679" s="217" t="s">
        <v>15631</v>
      </c>
      <c r="K1679" s="268"/>
      <c r="L1679" s="268"/>
      <c r="M1679" s="268"/>
      <c r="N1679" s="268"/>
      <c r="O1679" s="268"/>
      <c r="P1679" s="218"/>
      <c r="Q1679" s="269"/>
      <c r="R1679" s="215" t="str">
        <f ca="1">IF(ISERROR($V1679),"",OFFSET('Smelter Look-up'!$C$4,$V1679-4,0)&amp;"")</f>
        <v/>
      </c>
      <c r="S1679" s="222" t="str">
        <f t="shared" ca="1" si="240"/>
        <v/>
      </c>
      <c r="T1679" s="222" t="str">
        <f ca="1">IF(B1679="","",IF(ISERROR(MATCH($J1679,SorP!$B$1:$B$6230,0)),"",INDIRECT("'SorP'!$A$"&amp;MATCH($J1679,SorP!$B$1:$B$6230,0))))</f>
        <v/>
      </c>
      <c r="U1679" s="238"/>
      <c r="V1679" s="270" t="e">
        <f>IF(C1679="",NA(),MATCH($B1679&amp;$C1679,'Smelter Look-up'!$J:$J,0))</f>
        <v>#N/A</v>
      </c>
      <c r="W1679" s="271"/>
      <c r="X1679" s="271">
        <f t="shared" si="241"/>
        <v>0</v>
      </c>
      <c r="Y1679" s="271"/>
      <c r="Z1679" s="271"/>
      <c r="AB1679" s="273" t="str">
        <f t="shared" si="242"/>
        <v/>
      </c>
    </row>
    <row r="1680" spans="1:28" s="272" customFormat="1" ht="20.25">
      <c r="A1680" s="214"/>
      <c r="B1680" s="215" t="str">
        <f>IF(LEN(A1680)=0,"",INDEX('Smelter Look-up'!$A:$A,MATCH($A1680,'Smelter Look-up'!$E:$E,0)))</f>
        <v/>
      </c>
      <c r="C1680" s="219" t="str">
        <f>IF(LEN(A1680)=0,"",INDEX('Smelter Look-up'!$C:$C,MATCH($A1680,'Smelter Look-up'!$E:$E,0)))</f>
        <v/>
      </c>
      <c r="D1680" s="278"/>
      <c r="E1680" s="215" t="s">
        <v>15631</v>
      </c>
      <c r="F1680" s="215" t="s">
        <v>15631</v>
      </c>
      <c r="G1680" s="215" t="s">
        <v>15631</v>
      </c>
      <c r="H1680" s="216" t="str">
        <f ca="1">IF(ISERROR($V1680),"",OFFSET('Smelter Look-up'!$G$4,$V1680-4,0))</f>
        <v/>
      </c>
      <c r="I1680" s="217" t="s">
        <v>15631</v>
      </c>
      <c r="J1680" s="217" t="s">
        <v>15631</v>
      </c>
      <c r="K1680" s="268"/>
      <c r="L1680" s="268"/>
      <c r="M1680" s="268"/>
      <c r="N1680" s="268"/>
      <c r="O1680" s="268"/>
      <c r="P1680" s="218"/>
      <c r="Q1680" s="269"/>
      <c r="R1680" s="215" t="str">
        <f ca="1">IF(ISERROR($V1680),"",OFFSET('Smelter Look-up'!$C$4,$V1680-4,0)&amp;"")</f>
        <v/>
      </c>
      <c r="S1680" s="222" t="str">
        <f t="shared" ca="1" si="240"/>
        <v/>
      </c>
      <c r="T1680" s="222" t="str">
        <f ca="1">IF(B1680="","",IF(ISERROR(MATCH($J1680,SorP!$B$1:$B$6230,0)),"",INDIRECT("'SorP'!$A$"&amp;MATCH($J1680,SorP!$B$1:$B$6230,0))))</f>
        <v/>
      </c>
      <c r="U1680" s="238"/>
      <c r="V1680" s="270" t="e">
        <f>IF(C1680="",NA(),MATCH($B1680&amp;$C1680,'Smelter Look-up'!$J:$J,0))</f>
        <v>#N/A</v>
      </c>
      <c r="W1680" s="271"/>
      <c r="X1680" s="271">
        <f t="shared" si="241"/>
        <v>0</v>
      </c>
      <c r="Y1680" s="271"/>
      <c r="Z1680" s="271"/>
      <c r="AB1680" s="273" t="str">
        <f t="shared" si="242"/>
        <v/>
      </c>
    </row>
    <row r="1681" spans="1:28" s="272" customFormat="1" ht="20.25">
      <c r="A1681" s="214"/>
      <c r="B1681" s="215" t="str">
        <f>IF(LEN(A1681)=0,"",INDEX('Smelter Look-up'!$A:$A,MATCH($A1681,'Smelter Look-up'!$E:$E,0)))</f>
        <v/>
      </c>
      <c r="C1681" s="219" t="str">
        <f>IF(LEN(A1681)=0,"",INDEX('Smelter Look-up'!$C:$C,MATCH($A1681,'Smelter Look-up'!$E:$E,0)))</f>
        <v/>
      </c>
      <c r="D1681" s="278"/>
      <c r="E1681" s="215" t="s">
        <v>15631</v>
      </c>
      <c r="F1681" s="215" t="s">
        <v>15631</v>
      </c>
      <c r="G1681" s="215" t="s">
        <v>15631</v>
      </c>
      <c r="H1681" s="216" t="str">
        <f ca="1">IF(ISERROR($V1681),"",OFFSET('Smelter Look-up'!$G$4,$V1681-4,0))</f>
        <v/>
      </c>
      <c r="I1681" s="217" t="s">
        <v>15631</v>
      </c>
      <c r="J1681" s="217" t="s">
        <v>15631</v>
      </c>
      <c r="K1681" s="268"/>
      <c r="L1681" s="268"/>
      <c r="M1681" s="268"/>
      <c r="N1681" s="268"/>
      <c r="O1681" s="268"/>
      <c r="P1681" s="218"/>
      <c r="Q1681" s="269"/>
      <c r="R1681" s="215" t="str">
        <f ca="1">IF(ISERROR($V1681),"",OFFSET('Smelter Look-up'!$C$4,$V1681-4,0)&amp;"")</f>
        <v/>
      </c>
      <c r="S1681" s="222" t="str">
        <f t="shared" ca="1" si="240"/>
        <v/>
      </c>
      <c r="T1681" s="222" t="str">
        <f ca="1">IF(B1681="","",IF(ISERROR(MATCH($J1681,SorP!$B$1:$B$6230,0)),"",INDIRECT("'SorP'!$A$"&amp;MATCH($J1681,SorP!$B$1:$B$6230,0))))</f>
        <v/>
      </c>
      <c r="U1681" s="238"/>
      <c r="V1681" s="270" t="e">
        <f>IF(C1681="",NA(),MATCH($B1681&amp;$C1681,'Smelter Look-up'!$J:$J,0))</f>
        <v>#N/A</v>
      </c>
      <c r="W1681" s="271"/>
      <c r="X1681" s="271">
        <f t="shared" si="241"/>
        <v>0</v>
      </c>
      <c r="Y1681" s="271"/>
      <c r="Z1681" s="271"/>
      <c r="AB1681" s="273" t="str">
        <f t="shared" si="242"/>
        <v/>
      </c>
    </row>
    <row r="1682" spans="1:28" s="272" customFormat="1" ht="20.25">
      <c r="A1682" s="214"/>
      <c r="B1682" s="215" t="str">
        <f>IF(LEN(A1682)=0,"",INDEX('Smelter Look-up'!$A:$A,MATCH($A1682,'Smelter Look-up'!$E:$E,0)))</f>
        <v/>
      </c>
      <c r="C1682" s="219" t="str">
        <f>IF(LEN(A1682)=0,"",INDEX('Smelter Look-up'!$C:$C,MATCH($A1682,'Smelter Look-up'!$E:$E,0)))</f>
        <v/>
      </c>
      <c r="D1682" s="278"/>
      <c r="E1682" s="215" t="s">
        <v>15631</v>
      </c>
      <c r="F1682" s="215" t="s">
        <v>15631</v>
      </c>
      <c r="G1682" s="215" t="s">
        <v>15631</v>
      </c>
      <c r="H1682" s="216" t="str">
        <f ca="1">IF(ISERROR($V1682),"",OFFSET('Smelter Look-up'!$G$4,$V1682-4,0))</f>
        <v/>
      </c>
      <c r="I1682" s="217" t="s">
        <v>15631</v>
      </c>
      <c r="J1682" s="217" t="s">
        <v>15631</v>
      </c>
      <c r="K1682" s="268"/>
      <c r="L1682" s="268"/>
      <c r="M1682" s="268"/>
      <c r="N1682" s="268"/>
      <c r="O1682" s="268"/>
      <c r="P1682" s="218"/>
      <c r="Q1682" s="269"/>
      <c r="R1682" s="215" t="str">
        <f ca="1">IF(ISERROR($V1682),"",OFFSET('Smelter Look-up'!$C$4,$V1682-4,0)&amp;"")</f>
        <v/>
      </c>
      <c r="S1682" s="222" t="str">
        <f t="shared" ca="1" si="240"/>
        <v/>
      </c>
      <c r="T1682" s="222" t="str">
        <f ca="1">IF(B1682="","",IF(ISERROR(MATCH($J1682,SorP!$B$1:$B$6230,0)),"",INDIRECT("'SorP'!$A$"&amp;MATCH($J1682,SorP!$B$1:$B$6230,0))))</f>
        <v/>
      </c>
      <c r="U1682" s="238"/>
      <c r="V1682" s="270" t="e">
        <f>IF(C1682="",NA(),MATCH($B1682&amp;$C1682,'Smelter Look-up'!$J:$J,0))</f>
        <v>#N/A</v>
      </c>
      <c r="W1682" s="271"/>
      <c r="X1682" s="271">
        <f t="shared" si="241"/>
        <v>0</v>
      </c>
      <c r="Y1682" s="271"/>
      <c r="Z1682" s="271"/>
      <c r="AB1682" s="273" t="str">
        <f t="shared" si="242"/>
        <v/>
      </c>
    </row>
    <row r="1683" spans="1:28" s="272" customFormat="1" ht="20.25">
      <c r="A1683" s="214"/>
      <c r="B1683" s="215" t="str">
        <f>IF(LEN(A1683)=0,"",INDEX('Smelter Look-up'!$A:$A,MATCH($A1683,'Smelter Look-up'!$E:$E,0)))</f>
        <v/>
      </c>
      <c r="C1683" s="219" t="str">
        <f>IF(LEN(A1683)=0,"",INDEX('Smelter Look-up'!$C:$C,MATCH($A1683,'Smelter Look-up'!$E:$E,0)))</f>
        <v/>
      </c>
      <c r="D1683" s="278"/>
      <c r="E1683" s="215" t="s">
        <v>15631</v>
      </c>
      <c r="F1683" s="215" t="s">
        <v>15631</v>
      </c>
      <c r="G1683" s="215" t="s">
        <v>15631</v>
      </c>
      <c r="H1683" s="216" t="str">
        <f ca="1">IF(ISERROR($V1683),"",OFFSET('Smelter Look-up'!$G$4,$V1683-4,0))</f>
        <v/>
      </c>
      <c r="I1683" s="217" t="s">
        <v>15631</v>
      </c>
      <c r="J1683" s="217" t="s">
        <v>15631</v>
      </c>
      <c r="K1683" s="268"/>
      <c r="L1683" s="268"/>
      <c r="M1683" s="268"/>
      <c r="N1683" s="268"/>
      <c r="O1683" s="268"/>
      <c r="P1683" s="218"/>
      <c r="Q1683" s="269"/>
      <c r="R1683" s="215" t="str">
        <f ca="1">IF(ISERROR($V1683),"",OFFSET('Smelter Look-up'!$C$4,$V1683-4,0)&amp;"")</f>
        <v/>
      </c>
      <c r="S1683" s="222" t="str">
        <f t="shared" ca="1" si="240"/>
        <v/>
      </c>
      <c r="T1683" s="222" t="str">
        <f ca="1">IF(B1683="","",IF(ISERROR(MATCH($J1683,SorP!$B$1:$B$6230,0)),"",INDIRECT("'SorP'!$A$"&amp;MATCH($J1683,SorP!$B$1:$B$6230,0))))</f>
        <v/>
      </c>
      <c r="U1683" s="238"/>
      <c r="V1683" s="270" t="e">
        <f>IF(C1683="",NA(),MATCH($B1683&amp;$C1683,'Smelter Look-up'!$J:$J,0))</f>
        <v>#N/A</v>
      </c>
      <c r="W1683" s="271"/>
      <c r="X1683" s="271">
        <f t="shared" si="241"/>
        <v>0</v>
      </c>
      <c r="Y1683" s="271"/>
      <c r="Z1683" s="271"/>
      <c r="AB1683" s="273" t="str">
        <f t="shared" si="242"/>
        <v/>
      </c>
    </row>
    <row r="1684" spans="1:28" s="272" customFormat="1" ht="20.25">
      <c r="A1684" s="214"/>
      <c r="B1684" s="215" t="str">
        <f>IF(LEN(A1684)=0,"",INDEX('Smelter Look-up'!$A:$A,MATCH($A1684,'Smelter Look-up'!$E:$E,0)))</f>
        <v/>
      </c>
      <c r="C1684" s="219" t="str">
        <f>IF(LEN(A1684)=0,"",INDEX('Smelter Look-up'!$C:$C,MATCH($A1684,'Smelter Look-up'!$E:$E,0)))</f>
        <v/>
      </c>
      <c r="D1684" s="278"/>
      <c r="E1684" s="215" t="s">
        <v>15631</v>
      </c>
      <c r="F1684" s="215" t="s">
        <v>15631</v>
      </c>
      <c r="G1684" s="215" t="s">
        <v>15631</v>
      </c>
      <c r="H1684" s="216" t="str">
        <f ca="1">IF(ISERROR($V1684),"",OFFSET('Smelter Look-up'!$G$4,$V1684-4,0))</f>
        <v/>
      </c>
      <c r="I1684" s="217" t="s">
        <v>15631</v>
      </c>
      <c r="J1684" s="217" t="s">
        <v>15631</v>
      </c>
      <c r="K1684" s="268"/>
      <c r="L1684" s="268"/>
      <c r="M1684" s="268"/>
      <c r="N1684" s="268"/>
      <c r="O1684" s="268"/>
      <c r="P1684" s="218"/>
      <c r="Q1684" s="269"/>
      <c r="R1684" s="215" t="str">
        <f ca="1">IF(ISERROR($V1684),"",OFFSET('Smelter Look-up'!$C$4,$V1684-4,0)&amp;"")</f>
        <v/>
      </c>
      <c r="S1684" s="222" t="str">
        <f t="shared" ca="1" si="240"/>
        <v/>
      </c>
      <c r="T1684" s="222" t="str">
        <f ca="1">IF(B1684="","",IF(ISERROR(MATCH($J1684,SorP!$B$1:$B$6230,0)),"",INDIRECT("'SorP'!$A$"&amp;MATCH($J1684,SorP!$B$1:$B$6230,0))))</f>
        <v/>
      </c>
      <c r="U1684" s="238"/>
      <c r="V1684" s="270" t="e">
        <f>IF(C1684="",NA(),MATCH($B1684&amp;$C1684,'Smelter Look-up'!$J:$J,0))</f>
        <v>#N/A</v>
      </c>
      <c r="W1684" s="271"/>
      <c r="X1684" s="271">
        <f t="shared" si="241"/>
        <v>0</v>
      </c>
      <c r="Y1684" s="271"/>
      <c r="Z1684" s="271"/>
      <c r="AB1684" s="273" t="str">
        <f t="shared" si="242"/>
        <v/>
      </c>
    </row>
    <row r="1685" spans="1:28" s="272" customFormat="1" ht="20.25">
      <c r="A1685" s="214"/>
      <c r="B1685" s="215" t="str">
        <f>IF(LEN(A1685)=0,"",INDEX('Smelter Look-up'!$A:$A,MATCH($A1685,'Smelter Look-up'!$E:$E,0)))</f>
        <v/>
      </c>
      <c r="C1685" s="219" t="str">
        <f>IF(LEN(A1685)=0,"",INDEX('Smelter Look-up'!$C:$C,MATCH($A1685,'Smelter Look-up'!$E:$E,0)))</f>
        <v/>
      </c>
      <c r="D1685" s="278"/>
      <c r="E1685" s="215" t="s">
        <v>15631</v>
      </c>
      <c r="F1685" s="215" t="s">
        <v>15631</v>
      </c>
      <c r="G1685" s="215" t="s">
        <v>15631</v>
      </c>
      <c r="H1685" s="216" t="str">
        <f ca="1">IF(ISERROR($V1685),"",OFFSET('Smelter Look-up'!$G$4,$V1685-4,0))</f>
        <v/>
      </c>
      <c r="I1685" s="217" t="s">
        <v>15631</v>
      </c>
      <c r="J1685" s="217" t="s">
        <v>15631</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si="241"/>
        <v>0</v>
      </c>
      <c r="Y1685" s="271"/>
      <c r="Z1685" s="271"/>
      <c r="AB1685" s="273" t="str">
        <f t="shared" si="242"/>
        <v/>
      </c>
    </row>
    <row r="1686" spans="1:28" s="272" customFormat="1" ht="20.25">
      <c r="A1686" s="214"/>
      <c r="B1686" s="215" t="str">
        <f>IF(LEN(A1686)=0,"",INDEX('Smelter Look-up'!$A:$A,MATCH($A1686,'Smelter Look-up'!$E:$E,0)))</f>
        <v/>
      </c>
      <c r="C1686" s="219" t="str">
        <f>IF(LEN(A1686)=0,"",INDEX('Smelter Look-up'!$C:$C,MATCH($A1686,'Smelter Look-up'!$E:$E,0)))</f>
        <v/>
      </c>
      <c r="D1686" s="278"/>
      <c r="E1686" s="215" t="s">
        <v>15631</v>
      </c>
      <c r="F1686" s="215" t="s">
        <v>15631</v>
      </c>
      <c r="G1686" s="215" t="s">
        <v>15631</v>
      </c>
      <c r="H1686" s="216" t="str">
        <f ca="1">IF(ISERROR($V1686),"",OFFSET('Smelter Look-up'!$G$4,$V1686-4,0))</f>
        <v/>
      </c>
      <c r="I1686" s="217" t="s">
        <v>15631</v>
      </c>
      <c r="J1686" s="217" t="s">
        <v>15631</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si="241"/>
        <v>0</v>
      </c>
      <c r="Y1686" s="271"/>
      <c r="Z1686" s="271"/>
      <c r="AB1686" s="273" t="str">
        <f t="shared" si="242"/>
        <v/>
      </c>
    </row>
    <row r="1687" spans="1:28" s="272" customFormat="1" ht="20.25">
      <c r="A1687" s="214"/>
      <c r="B1687" s="215" t="str">
        <f>IF(LEN(A1687)=0,"",INDEX('Smelter Look-up'!$A:$A,MATCH($A1687,'Smelter Look-up'!$E:$E,0)))</f>
        <v/>
      </c>
      <c r="C1687" s="219" t="str">
        <f>IF(LEN(A1687)=0,"",INDEX('Smelter Look-up'!$C:$C,MATCH($A1687,'Smelter Look-up'!$E:$E,0)))</f>
        <v/>
      </c>
      <c r="D1687" s="278"/>
      <c r="E1687" s="215" t="s">
        <v>15631</v>
      </c>
      <c r="F1687" s="215" t="s">
        <v>15631</v>
      </c>
      <c r="G1687" s="215" t="s">
        <v>15631</v>
      </c>
      <c r="H1687" s="216" t="str">
        <f ca="1">IF(ISERROR($V1687),"",OFFSET('Smelter Look-up'!$G$4,$V1687-4,0))</f>
        <v/>
      </c>
      <c r="I1687" s="217" t="s">
        <v>15631</v>
      </c>
      <c r="J1687" s="217" t="s">
        <v>15631</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si="241"/>
        <v>0</v>
      </c>
      <c r="Y1687" s="271"/>
      <c r="Z1687" s="271"/>
      <c r="AB1687" s="273" t="str">
        <f t="shared" si="242"/>
        <v/>
      </c>
    </row>
    <row r="1688" spans="1:28" s="272" customFormat="1" ht="20.25">
      <c r="A1688" s="214"/>
      <c r="B1688" s="215" t="str">
        <f>IF(LEN(A1688)=0,"",INDEX('Smelter Look-up'!$A:$A,MATCH($A1688,'Smelter Look-up'!$E:$E,0)))</f>
        <v/>
      </c>
      <c r="C1688" s="219" t="str">
        <f>IF(LEN(A1688)=0,"",INDEX('Smelter Look-up'!$C:$C,MATCH($A1688,'Smelter Look-up'!$E:$E,0)))</f>
        <v/>
      </c>
      <c r="D1688" s="278"/>
      <c r="E1688" s="215" t="s">
        <v>15631</v>
      </c>
      <c r="F1688" s="215" t="s">
        <v>15631</v>
      </c>
      <c r="G1688" s="215" t="s">
        <v>15631</v>
      </c>
      <c r="H1688" s="216" t="str">
        <f ca="1">IF(ISERROR($V1688),"",OFFSET('Smelter Look-up'!$G$4,$V1688-4,0))</f>
        <v/>
      </c>
      <c r="I1688" s="217" t="s">
        <v>15631</v>
      </c>
      <c r="J1688" s="217" t="s">
        <v>15631</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si="241"/>
        <v>0</v>
      </c>
      <c r="Y1688" s="271"/>
      <c r="Z1688" s="271"/>
      <c r="AB1688" s="273" t="str">
        <f t="shared" si="242"/>
        <v/>
      </c>
    </row>
    <row r="1689" spans="1:28" s="272" customFormat="1" ht="20.25">
      <c r="A1689" s="214"/>
      <c r="B1689" s="215" t="str">
        <f>IF(LEN(A1689)=0,"",INDEX('Smelter Look-up'!$A:$A,MATCH($A1689,'Smelter Look-up'!$E:$E,0)))</f>
        <v/>
      </c>
      <c r="C1689" s="219" t="str">
        <f>IF(LEN(A1689)=0,"",INDEX('Smelter Look-up'!$C:$C,MATCH($A1689,'Smelter Look-up'!$E:$E,0)))</f>
        <v/>
      </c>
      <c r="D1689" s="278"/>
      <c r="E1689" s="215" t="s">
        <v>15631</v>
      </c>
      <c r="F1689" s="215" t="s">
        <v>15631</v>
      </c>
      <c r="G1689" s="215" t="s">
        <v>15631</v>
      </c>
      <c r="H1689" s="216" t="str">
        <f ca="1">IF(ISERROR($V1689),"",OFFSET('Smelter Look-up'!$G$4,$V1689-4,0))</f>
        <v/>
      </c>
      <c r="I1689" s="217" t="s">
        <v>15631</v>
      </c>
      <c r="J1689" s="217" t="s">
        <v>15631</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si="241"/>
        <v>0</v>
      </c>
      <c r="Y1689" s="271"/>
      <c r="Z1689" s="271"/>
      <c r="AB1689" s="273" t="str">
        <f t="shared" si="242"/>
        <v/>
      </c>
    </row>
    <row r="1690" spans="1:28" s="272" customFormat="1" ht="20.25">
      <c r="A1690" s="214"/>
      <c r="B1690" s="215" t="str">
        <f>IF(LEN(A1690)=0,"",INDEX('Smelter Look-up'!$A:$A,MATCH($A1690,'Smelter Look-up'!$E:$E,0)))</f>
        <v/>
      </c>
      <c r="C1690" s="219" t="str">
        <f>IF(LEN(A1690)=0,"",INDEX('Smelter Look-up'!$C:$C,MATCH($A1690,'Smelter Look-up'!$E:$E,0)))</f>
        <v/>
      </c>
      <c r="D1690" s="278"/>
      <c r="E1690" s="215" t="s">
        <v>15631</v>
      </c>
      <c r="F1690" s="215" t="s">
        <v>15631</v>
      </c>
      <c r="G1690" s="215" t="s">
        <v>15631</v>
      </c>
      <c r="H1690" s="216" t="str">
        <f ca="1">IF(ISERROR($V1690),"",OFFSET('Smelter Look-up'!$G$4,$V1690-4,0))</f>
        <v/>
      </c>
      <c r="I1690" s="217" t="s">
        <v>15631</v>
      </c>
      <c r="J1690" s="217" t="s">
        <v>15631</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si="241"/>
        <v>0</v>
      </c>
      <c r="Y1690" s="271"/>
      <c r="Z1690" s="271"/>
      <c r="AB1690" s="273" t="str">
        <f t="shared" si="242"/>
        <v/>
      </c>
    </row>
    <row r="1691" spans="1:28" s="272" customFormat="1" ht="20.25">
      <c r="A1691" s="214"/>
      <c r="B1691" s="215" t="str">
        <f>IF(LEN(A1691)=0,"",INDEX('Smelter Look-up'!$A:$A,MATCH($A1691,'Smelter Look-up'!$E:$E,0)))</f>
        <v/>
      </c>
      <c r="C1691" s="219" t="str">
        <f>IF(LEN(A1691)=0,"",INDEX('Smelter Look-up'!$C:$C,MATCH($A1691,'Smelter Look-up'!$E:$E,0)))</f>
        <v/>
      </c>
      <c r="D1691" s="278"/>
      <c r="E1691" s="215" t="s">
        <v>15631</v>
      </c>
      <c r="F1691" s="215" t="s">
        <v>15631</v>
      </c>
      <c r="G1691" s="215" t="s">
        <v>15631</v>
      </c>
      <c r="H1691" s="216" t="str">
        <f ca="1">IF(ISERROR($V1691),"",OFFSET('Smelter Look-up'!$G$4,$V1691-4,0))</f>
        <v/>
      </c>
      <c r="I1691" s="217" t="s">
        <v>15631</v>
      </c>
      <c r="J1691" s="217" t="s">
        <v>15631</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
        <v>15631</v>
      </c>
      <c r="F1692" s="215" t="s">
        <v>15631</v>
      </c>
      <c r="G1692" s="215" t="s">
        <v>15631</v>
      </c>
      <c r="H1692" s="216" t="str">
        <f ca="1">IF(ISERROR($V1692),"",OFFSET('Smelter Look-up'!$G$4,$V1692-4,0))</f>
        <v/>
      </c>
      <c r="I1692" s="217" t="s">
        <v>15631</v>
      </c>
      <c r="J1692" s="217" t="s">
        <v>15631</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
        <v>15631</v>
      </c>
      <c r="F1693" s="215" t="s">
        <v>15631</v>
      </c>
      <c r="G1693" s="215" t="s">
        <v>15631</v>
      </c>
      <c r="H1693" s="216" t="str">
        <f ca="1">IF(ISERROR($V1693),"",OFFSET('Smelter Look-up'!$G$4,$V1693-4,0))</f>
        <v/>
      </c>
      <c r="I1693" s="217" t="s">
        <v>15631</v>
      </c>
      <c r="J1693" s="217" t="s">
        <v>15631</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
        <v>15631</v>
      </c>
      <c r="F1694" s="215" t="s">
        <v>15631</v>
      </c>
      <c r="G1694" s="215" t="s">
        <v>15631</v>
      </c>
      <c r="H1694" s="216" t="str">
        <f ca="1">IF(ISERROR($V1694),"",OFFSET('Smelter Look-up'!$G$4,$V1694-4,0))</f>
        <v/>
      </c>
      <c r="I1694" s="217" t="s">
        <v>15631</v>
      </c>
      <c r="J1694" s="217" t="s">
        <v>15631</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
        <v>15631</v>
      </c>
      <c r="F1695" s="215" t="s">
        <v>15631</v>
      </c>
      <c r="G1695" s="215" t="s">
        <v>15631</v>
      </c>
      <c r="H1695" s="216" t="str">
        <f ca="1">IF(ISERROR($V1695),"",OFFSET('Smelter Look-up'!$G$4,$V1695-4,0))</f>
        <v/>
      </c>
      <c r="I1695" s="217" t="s">
        <v>15631</v>
      </c>
      <c r="J1695" s="217" t="s">
        <v>15631</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
        <v>15631</v>
      </c>
      <c r="F1696" s="215" t="s">
        <v>15631</v>
      </c>
      <c r="G1696" s="215" t="s">
        <v>15631</v>
      </c>
      <c r="H1696" s="216" t="str">
        <f ca="1">IF(ISERROR($V1696),"",OFFSET('Smelter Look-up'!$G$4,$V1696-4,0))</f>
        <v/>
      </c>
      <c r="I1696" s="217" t="s">
        <v>15631</v>
      </c>
      <c r="J1696" s="217" t="s">
        <v>15631</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
        <v>15631</v>
      </c>
      <c r="F1697" s="215" t="s">
        <v>15631</v>
      </c>
      <c r="G1697" s="215" t="s">
        <v>15631</v>
      </c>
      <c r="H1697" s="216" t="str">
        <f ca="1">IF(ISERROR($V1697),"",OFFSET('Smelter Look-up'!$G$4,$V1697-4,0))</f>
        <v/>
      </c>
      <c r="I1697" s="217" t="s">
        <v>15631</v>
      </c>
      <c r="J1697" s="217" t="s">
        <v>15631</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
        <v>15631</v>
      </c>
      <c r="F1698" s="215" t="s">
        <v>15631</v>
      </c>
      <c r="G1698" s="215" t="s">
        <v>15631</v>
      </c>
      <c r="H1698" s="216" t="str">
        <f ca="1">IF(ISERROR($V1698),"",OFFSET('Smelter Look-up'!$G$4,$V1698-4,0))</f>
        <v/>
      </c>
      <c r="I1698" s="217" t="s">
        <v>15631</v>
      </c>
      <c r="J1698" s="217" t="s">
        <v>15631</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
        <v>15631</v>
      </c>
      <c r="F1699" s="215" t="s">
        <v>15631</v>
      </c>
      <c r="G1699" s="215" t="s">
        <v>15631</v>
      </c>
      <c r="H1699" s="216" t="str">
        <f ca="1">IF(ISERROR($V1699),"",OFFSET('Smelter Look-up'!$G$4,$V1699-4,0))</f>
        <v/>
      </c>
      <c r="I1699" s="217" t="s">
        <v>15631</v>
      </c>
      <c r="J1699" s="217" t="s">
        <v>15631</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
        <v>15631</v>
      </c>
      <c r="F1700" s="215" t="s">
        <v>15631</v>
      </c>
      <c r="G1700" s="215" t="s">
        <v>15631</v>
      </c>
      <c r="H1700" s="216" t="str">
        <f ca="1">IF(ISERROR($V1700),"",OFFSET('Smelter Look-up'!$G$4,$V1700-4,0))</f>
        <v/>
      </c>
      <c r="I1700" s="217" t="s">
        <v>15631</v>
      </c>
      <c r="J1700" s="217" t="s">
        <v>15631</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
        <v>15631</v>
      </c>
      <c r="F1701" s="215" t="s">
        <v>15631</v>
      </c>
      <c r="G1701" s="215" t="s">
        <v>15631</v>
      </c>
      <c r="H1701" s="216" t="str">
        <f ca="1">IF(ISERROR($V1701),"",OFFSET('Smelter Look-up'!$G$4,$V1701-4,0))</f>
        <v/>
      </c>
      <c r="I1701" s="217" t="s">
        <v>15631</v>
      </c>
      <c r="J1701" s="217" t="s">
        <v>15631</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
        <v>15631</v>
      </c>
      <c r="F1702" s="215" t="s">
        <v>15631</v>
      </c>
      <c r="G1702" s="215" t="s">
        <v>15631</v>
      </c>
      <c r="H1702" s="216" t="str">
        <f ca="1">IF(ISERROR($V1702),"",OFFSET('Smelter Look-up'!$G$4,$V1702-4,0))</f>
        <v/>
      </c>
      <c r="I1702" s="217" t="s">
        <v>15631</v>
      </c>
      <c r="J1702" s="217" t="s">
        <v>15631</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
        <v>15631</v>
      </c>
      <c r="F1703" s="215" t="s">
        <v>15631</v>
      </c>
      <c r="G1703" s="215" t="s">
        <v>15631</v>
      </c>
      <c r="H1703" s="216" t="str">
        <f ca="1">IF(ISERROR($V1703),"",OFFSET('Smelter Look-up'!$G$4,$V1703-4,0))</f>
        <v/>
      </c>
      <c r="I1703" s="217" t="s">
        <v>15631</v>
      </c>
      <c r="J1703" s="217" t="s">
        <v>15631</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
        <v>15631</v>
      </c>
      <c r="F1704" s="215" t="s">
        <v>15631</v>
      </c>
      <c r="G1704" s="215" t="s">
        <v>15631</v>
      </c>
      <c r="H1704" s="216" t="str">
        <f ca="1">IF(ISERROR($V1704),"",OFFSET('Smelter Look-up'!$G$4,$V1704-4,0))</f>
        <v/>
      </c>
      <c r="I1704" s="217" t="s">
        <v>15631</v>
      </c>
      <c r="J1704" s="217" t="s">
        <v>15631</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
        <v>15631</v>
      </c>
      <c r="F1705" s="215" t="s">
        <v>15631</v>
      </c>
      <c r="G1705" s="215" t="s">
        <v>15631</v>
      </c>
      <c r="H1705" s="216" t="str">
        <f ca="1">IF(ISERROR($V1705),"",OFFSET('Smelter Look-up'!$G$4,$V1705-4,0))</f>
        <v/>
      </c>
      <c r="I1705" s="217" t="s">
        <v>15631</v>
      </c>
      <c r="J1705" s="217" t="s">
        <v>15631</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
        <v>15631</v>
      </c>
      <c r="F1706" s="215" t="s">
        <v>15631</v>
      </c>
      <c r="G1706" s="215" t="s">
        <v>15631</v>
      </c>
      <c r="H1706" s="216" t="str">
        <f ca="1">IF(ISERROR($V1706),"",OFFSET('Smelter Look-up'!$G$4,$V1706-4,0))</f>
        <v/>
      </c>
      <c r="I1706" s="217" t="s">
        <v>15631</v>
      </c>
      <c r="J1706" s="217" t="s">
        <v>15631</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
        <v>15631</v>
      </c>
      <c r="F1707" s="215" t="s">
        <v>15631</v>
      </c>
      <c r="G1707" s="215" t="s">
        <v>15631</v>
      </c>
      <c r="H1707" s="216" t="str">
        <f ca="1">IF(ISERROR($V1707),"",OFFSET('Smelter Look-up'!$G$4,$V1707-4,0))</f>
        <v/>
      </c>
      <c r="I1707" s="217" t="s">
        <v>15631</v>
      </c>
      <c r="J1707" s="217" t="s">
        <v>15631</v>
      </c>
      <c r="K1707" s="268"/>
      <c r="L1707" s="268"/>
      <c r="M1707" s="268"/>
      <c r="N1707" s="268"/>
      <c r="O1707" s="268"/>
      <c r="P1707" s="218"/>
      <c r="Q1707" s="269"/>
      <c r="R1707" s="215" t="str">
        <f ca="1">IF(ISERROR($V1707),"",OFFSET('Smelter Look-up'!$C$4,$V1707-4,0)&amp;"")</f>
        <v/>
      </c>
      <c r="S1707" s="222" t="str">
        <f t="shared" ref="S1707" ca="1" si="243">IF(B1707="","",IF(ISERROR(MATCH($E1707,CL,0)),"Unknown",INDIRECT("'C'!$A$"&amp;MATCH($E1707,CL,0)+1)))</f>
        <v/>
      </c>
      <c r="T1707" s="222" t="str">
        <f ca="1">IF(B1707="","",IF(ISERROR(MATCH($J1707,SorP!$B$1:$B$6230,0)),"",INDIRECT("'SorP'!$A$"&amp;MATCH($J1707,SorP!$B$1:$B$6230,0))))</f>
        <v/>
      </c>
      <c r="U1707" s="238"/>
      <c r="V1707" s="270" t="e">
        <f>IF(C1707="",NA(),MATCH($B1707&amp;$C1707,'Smelter Look-up'!$J:$J,0))</f>
        <v>#N/A</v>
      </c>
      <c r="W1707" s="271"/>
      <c r="X1707" s="271">
        <f t="shared" ref="X1707" si="244">IF(AND(C1707="Smelter not listed",OR(LEN(D1707)=0,LEN(E1707)=0)),1,0)</f>
        <v>0</v>
      </c>
      <c r="Y1707" s="271"/>
      <c r="Z1707" s="271"/>
      <c r="AB1707" s="273" t="str">
        <f t="shared" ref="AB1707" si="245">B1707&amp;C1707</f>
        <v/>
      </c>
    </row>
    <row r="1708" spans="1:28" s="272" customFormat="1" ht="20.25">
      <c r="A1708" s="214"/>
      <c r="B1708" s="215" t="str">
        <f>IF(LEN(A1708)=0,"",INDEX('Smelter Look-up'!$A:$A,MATCH($A1708,'Smelter Look-up'!$E:$E,0)))</f>
        <v/>
      </c>
      <c r="C1708" s="219" t="str">
        <f>IF(LEN(A1708)=0,"",INDEX('Smelter Look-up'!$C:$C,MATCH($A1708,'Smelter Look-up'!$E:$E,0)))</f>
        <v/>
      </c>
      <c r="D1708" s="278"/>
      <c r="E1708" s="215" t="s">
        <v>15631</v>
      </c>
      <c r="F1708" s="215" t="s">
        <v>15631</v>
      </c>
      <c r="G1708" s="215" t="s">
        <v>15631</v>
      </c>
      <c r="H1708" s="216" t="str">
        <f ca="1">IF(ISERROR($V1708),"",OFFSET('Smelter Look-up'!$G$4,$V1708-4,0))</f>
        <v/>
      </c>
      <c r="I1708" s="217" t="s">
        <v>15631</v>
      </c>
      <c r="J1708" s="217" t="s">
        <v>15631</v>
      </c>
      <c r="K1708" s="268"/>
      <c r="L1708" s="268"/>
      <c r="M1708" s="268"/>
      <c r="N1708" s="268"/>
      <c r="O1708" s="268"/>
      <c r="P1708" s="218"/>
      <c r="Q1708" s="269"/>
      <c r="R1708" s="215" t="str">
        <f ca="1">IF(ISERROR($V1708),"",OFFSET('Smelter Look-up'!$C$4,$V1708-4,0)&amp;"")</f>
        <v/>
      </c>
      <c r="S1708" s="222" t="str">
        <f t="shared" ref="S1708:S1739" ca="1" si="246">IF(B1708="","",IF(ISERROR(MATCH($E1708,CL,0)),"Unknown",INDIRECT("'C'!$A$"&amp;MATCH($E1708,CL,0)+1)))</f>
        <v/>
      </c>
      <c r="T1708" s="222" t="str">
        <f ca="1">IF(B1708="","",IF(ISERROR(MATCH($J1708,SorP!$B$1:$B$6230,0)),"",INDIRECT("'SorP'!$A$"&amp;MATCH($J1708,SorP!$B$1:$B$6230,0))))</f>
        <v/>
      </c>
      <c r="U1708" s="238"/>
      <c r="V1708" s="270" t="e">
        <f>IF(C1708="",NA(),MATCH($B1708&amp;$C1708,'Smelter Look-up'!$J:$J,0))</f>
        <v>#N/A</v>
      </c>
      <c r="W1708" s="271"/>
      <c r="X1708" s="271">
        <f t="shared" ref="X1708:X1739" si="247">IF(AND(C1708="Smelter not listed",OR(LEN(D1708)=0,LEN(E1708)=0)),1,0)</f>
        <v>0</v>
      </c>
      <c r="Y1708" s="271"/>
      <c r="Z1708" s="271"/>
      <c r="AB1708" s="273" t="str">
        <f t="shared" ref="AB1708:AB1739" si="248">B1708&amp;C1708</f>
        <v/>
      </c>
    </row>
    <row r="1709" spans="1:28" s="272" customFormat="1" ht="20.25">
      <c r="A1709" s="214"/>
      <c r="B1709" s="215" t="str">
        <f>IF(LEN(A1709)=0,"",INDEX('Smelter Look-up'!$A:$A,MATCH($A1709,'Smelter Look-up'!$E:$E,0)))</f>
        <v/>
      </c>
      <c r="C1709" s="219" t="str">
        <f>IF(LEN(A1709)=0,"",INDEX('Smelter Look-up'!$C:$C,MATCH($A1709,'Smelter Look-up'!$E:$E,0)))</f>
        <v/>
      </c>
      <c r="D1709" s="278"/>
      <c r="E1709" s="215" t="s">
        <v>15631</v>
      </c>
      <c r="F1709" s="215" t="s">
        <v>15631</v>
      </c>
      <c r="G1709" s="215" t="s">
        <v>15631</v>
      </c>
      <c r="H1709" s="216" t="str">
        <f ca="1">IF(ISERROR($V1709),"",OFFSET('Smelter Look-up'!$G$4,$V1709-4,0))</f>
        <v/>
      </c>
      <c r="I1709" s="217" t="s">
        <v>15631</v>
      </c>
      <c r="J1709" s="217" t="s">
        <v>15631</v>
      </c>
      <c r="K1709" s="268"/>
      <c r="L1709" s="268"/>
      <c r="M1709" s="268"/>
      <c r="N1709" s="268"/>
      <c r="O1709" s="268"/>
      <c r="P1709" s="218"/>
      <c r="Q1709" s="269"/>
      <c r="R1709" s="215" t="str">
        <f ca="1">IF(ISERROR($V1709),"",OFFSET('Smelter Look-up'!$C$4,$V1709-4,0)&amp;"")</f>
        <v/>
      </c>
      <c r="S1709" s="222" t="str">
        <f t="shared" ca="1" si="246"/>
        <v/>
      </c>
      <c r="T1709" s="222" t="str">
        <f ca="1">IF(B1709="","",IF(ISERROR(MATCH($J1709,SorP!$B$1:$B$6230,0)),"",INDIRECT("'SorP'!$A$"&amp;MATCH($J1709,SorP!$B$1:$B$6230,0))))</f>
        <v/>
      </c>
      <c r="U1709" s="238"/>
      <c r="V1709" s="270" t="e">
        <f>IF(C1709="",NA(),MATCH($B1709&amp;$C1709,'Smelter Look-up'!$J:$J,0))</f>
        <v>#N/A</v>
      </c>
      <c r="W1709" s="271"/>
      <c r="X1709" s="271">
        <f t="shared" si="247"/>
        <v>0</v>
      </c>
      <c r="Y1709" s="271"/>
      <c r="Z1709" s="271"/>
      <c r="AB1709" s="273" t="str">
        <f t="shared" si="248"/>
        <v/>
      </c>
    </row>
    <row r="1710" spans="1:28" s="272" customFormat="1" ht="20.25">
      <c r="A1710" s="214"/>
      <c r="B1710" s="215" t="str">
        <f>IF(LEN(A1710)=0,"",INDEX('Smelter Look-up'!$A:$A,MATCH($A1710,'Smelter Look-up'!$E:$E,0)))</f>
        <v/>
      </c>
      <c r="C1710" s="219" t="str">
        <f>IF(LEN(A1710)=0,"",INDEX('Smelter Look-up'!$C:$C,MATCH($A1710,'Smelter Look-up'!$E:$E,0)))</f>
        <v/>
      </c>
      <c r="D1710" s="278"/>
      <c r="E1710" s="215" t="s">
        <v>15631</v>
      </c>
      <c r="F1710" s="215" t="s">
        <v>15631</v>
      </c>
      <c r="G1710" s="215" t="s">
        <v>15631</v>
      </c>
      <c r="H1710" s="216" t="str">
        <f ca="1">IF(ISERROR($V1710),"",OFFSET('Smelter Look-up'!$G$4,$V1710-4,0))</f>
        <v/>
      </c>
      <c r="I1710" s="217" t="s">
        <v>15631</v>
      </c>
      <c r="J1710" s="217" t="s">
        <v>15631</v>
      </c>
      <c r="K1710" s="268"/>
      <c r="L1710" s="268"/>
      <c r="M1710" s="268"/>
      <c r="N1710" s="268"/>
      <c r="O1710" s="268"/>
      <c r="P1710" s="218"/>
      <c r="Q1710" s="269"/>
      <c r="R1710" s="215" t="str">
        <f ca="1">IF(ISERROR($V1710),"",OFFSET('Smelter Look-up'!$C$4,$V1710-4,0)&amp;"")</f>
        <v/>
      </c>
      <c r="S1710" s="222" t="str">
        <f t="shared" ca="1" si="246"/>
        <v/>
      </c>
      <c r="T1710" s="222" t="str">
        <f ca="1">IF(B1710="","",IF(ISERROR(MATCH($J1710,SorP!$B$1:$B$6230,0)),"",INDIRECT("'SorP'!$A$"&amp;MATCH($J1710,SorP!$B$1:$B$6230,0))))</f>
        <v/>
      </c>
      <c r="U1710" s="238"/>
      <c r="V1710" s="270" t="e">
        <f>IF(C1710="",NA(),MATCH($B1710&amp;$C1710,'Smelter Look-up'!$J:$J,0))</f>
        <v>#N/A</v>
      </c>
      <c r="W1710" s="271"/>
      <c r="X1710" s="271">
        <f t="shared" si="247"/>
        <v>0</v>
      </c>
      <c r="Y1710" s="271"/>
      <c r="Z1710" s="271"/>
      <c r="AB1710" s="273" t="str">
        <f t="shared" si="248"/>
        <v/>
      </c>
    </row>
    <row r="1711" spans="1:28" s="272" customFormat="1" ht="20.25">
      <c r="A1711" s="214"/>
      <c r="B1711" s="215" t="str">
        <f>IF(LEN(A1711)=0,"",INDEX('Smelter Look-up'!$A:$A,MATCH($A1711,'Smelter Look-up'!$E:$E,0)))</f>
        <v/>
      </c>
      <c r="C1711" s="219" t="str">
        <f>IF(LEN(A1711)=0,"",INDEX('Smelter Look-up'!$C:$C,MATCH($A1711,'Smelter Look-up'!$E:$E,0)))</f>
        <v/>
      </c>
      <c r="D1711" s="278"/>
      <c r="E1711" s="215" t="s">
        <v>15631</v>
      </c>
      <c r="F1711" s="215" t="s">
        <v>15631</v>
      </c>
      <c r="G1711" s="215" t="s">
        <v>15631</v>
      </c>
      <c r="H1711" s="216" t="str">
        <f ca="1">IF(ISERROR($V1711),"",OFFSET('Smelter Look-up'!$G$4,$V1711-4,0))</f>
        <v/>
      </c>
      <c r="I1711" s="217" t="s">
        <v>15631</v>
      </c>
      <c r="J1711" s="217" t="s">
        <v>15631</v>
      </c>
      <c r="K1711" s="268"/>
      <c r="L1711" s="268"/>
      <c r="M1711" s="268"/>
      <c r="N1711" s="268"/>
      <c r="O1711" s="268"/>
      <c r="P1711" s="218"/>
      <c r="Q1711" s="269"/>
      <c r="R1711" s="215" t="str">
        <f ca="1">IF(ISERROR($V1711),"",OFFSET('Smelter Look-up'!$C$4,$V1711-4,0)&amp;"")</f>
        <v/>
      </c>
      <c r="S1711" s="222" t="str">
        <f t="shared" ca="1" si="246"/>
        <v/>
      </c>
      <c r="T1711" s="222" t="str">
        <f ca="1">IF(B1711="","",IF(ISERROR(MATCH($J1711,SorP!$B$1:$B$6230,0)),"",INDIRECT("'SorP'!$A$"&amp;MATCH($J1711,SorP!$B$1:$B$6230,0))))</f>
        <v/>
      </c>
      <c r="U1711" s="238"/>
      <c r="V1711" s="270" t="e">
        <f>IF(C1711="",NA(),MATCH($B1711&amp;$C1711,'Smelter Look-up'!$J:$J,0))</f>
        <v>#N/A</v>
      </c>
      <c r="W1711" s="271"/>
      <c r="X1711" s="271">
        <f t="shared" si="247"/>
        <v>0</v>
      </c>
      <c r="Y1711" s="271"/>
      <c r="Z1711" s="271"/>
      <c r="AB1711" s="273" t="str">
        <f t="shared" si="248"/>
        <v/>
      </c>
    </row>
    <row r="1712" spans="1:28" s="272" customFormat="1" ht="20.25">
      <c r="A1712" s="214"/>
      <c r="B1712" s="215" t="str">
        <f>IF(LEN(A1712)=0,"",INDEX('Smelter Look-up'!$A:$A,MATCH($A1712,'Smelter Look-up'!$E:$E,0)))</f>
        <v/>
      </c>
      <c r="C1712" s="219" t="str">
        <f>IF(LEN(A1712)=0,"",INDEX('Smelter Look-up'!$C:$C,MATCH($A1712,'Smelter Look-up'!$E:$E,0)))</f>
        <v/>
      </c>
      <c r="D1712" s="278"/>
      <c r="E1712" s="215" t="s">
        <v>15631</v>
      </c>
      <c r="F1712" s="215" t="s">
        <v>15631</v>
      </c>
      <c r="G1712" s="215" t="s">
        <v>15631</v>
      </c>
      <c r="H1712" s="216" t="str">
        <f ca="1">IF(ISERROR($V1712),"",OFFSET('Smelter Look-up'!$G$4,$V1712-4,0))</f>
        <v/>
      </c>
      <c r="I1712" s="217" t="s">
        <v>15631</v>
      </c>
      <c r="J1712" s="217" t="s">
        <v>15631</v>
      </c>
      <c r="K1712" s="268"/>
      <c r="L1712" s="268"/>
      <c r="M1712" s="268"/>
      <c r="N1712" s="268"/>
      <c r="O1712" s="268"/>
      <c r="P1712" s="218"/>
      <c r="Q1712" s="269"/>
      <c r="R1712" s="215" t="str">
        <f ca="1">IF(ISERROR($V1712),"",OFFSET('Smelter Look-up'!$C$4,$V1712-4,0)&amp;"")</f>
        <v/>
      </c>
      <c r="S1712" s="222" t="str">
        <f t="shared" ca="1" si="246"/>
        <v/>
      </c>
      <c r="T1712" s="222" t="str">
        <f ca="1">IF(B1712="","",IF(ISERROR(MATCH($J1712,SorP!$B$1:$B$6230,0)),"",INDIRECT("'SorP'!$A$"&amp;MATCH($J1712,SorP!$B$1:$B$6230,0))))</f>
        <v/>
      </c>
      <c r="U1712" s="238"/>
      <c r="V1712" s="270" t="e">
        <f>IF(C1712="",NA(),MATCH($B1712&amp;$C1712,'Smelter Look-up'!$J:$J,0))</f>
        <v>#N/A</v>
      </c>
      <c r="W1712" s="271"/>
      <c r="X1712" s="271">
        <f t="shared" si="247"/>
        <v>0</v>
      </c>
      <c r="Y1712" s="271"/>
      <c r="Z1712" s="271"/>
      <c r="AB1712" s="273" t="str">
        <f t="shared" si="248"/>
        <v/>
      </c>
    </row>
    <row r="1713" spans="1:28" s="272" customFormat="1" ht="20.25">
      <c r="A1713" s="214"/>
      <c r="B1713" s="215" t="str">
        <f>IF(LEN(A1713)=0,"",INDEX('Smelter Look-up'!$A:$A,MATCH($A1713,'Smelter Look-up'!$E:$E,0)))</f>
        <v/>
      </c>
      <c r="C1713" s="219" t="str">
        <f>IF(LEN(A1713)=0,"",INDEX('Smelter Look-up'!$C:$C,MATCH($A1713,'Smelter Look-up'!$E:$E,0)))</f>
        <v/>
      </c>
      <c r="D1713" s="278"/>
      <c r="E1713" s="215" t="s">
        <v>15631</v>
      </c>
      <c r="F1713" s="215" t="s">
        <v>15631</v>
      </c>
      <c r="G1713" s="215" t="s">
        <v>15631</v>
      </c>
      <c r="H1713" s="216" t="str">
        <f ca="1">IF(ISERROR($V1713),"",OFFSET('Smelter Look-up'!$G$4,$V1713-4,0))</f>
        <v/>
      </c>
      <c r="I1713" s="217" t="s">
        <v>15631</v>
      </c>
      <c r="J1713" s="217" t="s">
        <v>15631</v>
      </c>
      <c r="K1713" s="268"/>
      <c r="L1713" s="268"/>
      <c r="M1713" s="268"/>
      <c r="N1713" s="268"/>
      <c r="O1713" s="268"/>
      <c r="P1713" s="218"/>
      <c r="Q1713" s="269"/>
      <c r="R1713" s="215" t="str">
        <f ca="1">IF(ISERROR($V1713),"",OFFSET('Smelter Look-up'!$C$4,$V1713-4,0)&amp;"")</f>
        <v/>
      </c>
      <c r="S1713" s="222" t="str">
        <f t="shared" ca="1" si="246"/>
        <v/>
      </c>
      <c r="T1713" s="222" t="str">
        <f ca="1">IF(B1713="","",IF(ISERROR(MATCH($J1713,SorP!$B$1:$B$6230,0)),"",INDIRECT("'SorP'!$A$"&amp;MATCH($J1713,SorP!$B$1:$B$6230,0))))</f>
        <v/>
      </c>
      <c r="U1713" s="238"/>
      <c r="V1713" s="270" t="e">
        <f>IF(C1713="",NA(),MATCH($B1713&amp;$C1713,'Smelter Look-up'!$J:$J,0))</f>
        <v>#N/A</v>
      </c>
      <c r="W1713" s="271"/>
      <c r="X1713" s="271">
        <f t="shared" si="247"/>
        <v>0</v>
      </c>
      <c r="Y1713" s="271"/>
      <c r="Z1713" s="271"/>
      <c r="AB1713" s="273" t="str">
        <f t="shared" si="248"/>
        <v/>
      </c>
    </row>
    <row r="1714" spans="1:28" s="272" customFormat="1" ht="20.25">
      <c r="A1714" s="214"/>
      <c r="B1714" s="215" t="str">
        <f>IF(LEN(A1714)=0,"",INDEX('Smelter Look-up'!$A:$A,MATCH($A1714,'Smelter Look-up'!$E:$E,0)))</f>
        <v/>
      </c>
      <c r="C1714" s="219" t="str">
        <f>IF(LEN(A1714)=0,"",INDEX('Smelter Look-up'!$C:$C,MATCH($A1714,'Smelter Look-up'!$E:$E,0)))</f>
        <v/>
      </c>
      <c r="D1714" s="278"/>
      <c r="E1714" s="215" t="s">
        <v>15631</v>
      </c>
      <c r="F1714" s="215" t="s">
        <v>15631</v>
      </c>
      <c r="G1714" s="215" t="s">
        <v>15631</v>
      </c>
      <c r="H1714" s="216" t="str">
        <f ca="1">IF(ISERROR($V1714),"",OFFSET('Smelter Look-up'!$G$4,$V1714-4,0))</f>
        <v/>
      </c>
      <c r="I1714" s="217" t="s">
        <v>15631</v>
      </c>
      <c r="J1714" s="217" t="s">
        <v>15631</v>
      </c>
      <c r="K1714" s="268"/>
      <c r="L1714" s="268"/>
      <c r="M1714" s="268"/>
      <c r="N1714" s="268"/>
      <c r="O1714" s="268"/>
      <c r="P1714" s="218"/>
      <c r="Q1714" s="269"/>
      <c r="R1714" s="215" t="str">
        <f ca="1">IF(ISERROR($V1714),"",OFFSET('Smelter Look-up'!$C$4,$V1714-4,0)&amp;"")</f>
        <v/>
      </c>
      <c r="S1714" s="222" t="str">
        <f t="shared" ca="1" si="246"/>
        <v/>
      </c>
      <c r="T1714" s="222" t="str">
        <f ca="1">IF(B1714="","",IF(ISERROR(MATCH($J1714,SorP!$B$1:$B$6230,0)),"",INDIRECT("'SorP'!$A$"&amp;MATCH($J1714,SorP!$B$1:$B$6230,0))))</f>
        <v/>
      </c>
      <c r="U1714" s="238"/>
      <c r="V1714" s="270" t="e">
        <f>IF(C1714="",NA(),MATCH($B1714&amp;$C1714,'Smelter Look-up'!$J:$J,0))</f>
        <v>#N/A</v>
      </c>
      <c r="W1714" s="271"/>
      <c r="X1714" s="271">
        <f t="shared" si="247"/>
        <v>0</v>
      </c>
      <c r="Y1714" s="271"/>
      <c r="Z1714" s="271"/>
      <c r="AB1714" s="273" t="str">
        <f t="shared" si="248"/>
        <v/>
      </c>
    </row>
    <row r="1715" spans="1:28" s="272" customFormat="1" ht="20.25">
      <c r="A1715" s="214"/>
      <c r="B1715" s="215" t="str">
        <f>IF(LEN(A1715)=0,"",INDEX('Smelter Look-up'!$A:$A,MATCH($A1715,'Smelter Look-up'!$E:$E,0)))</f>
        <v/>
      </c>
      <c r="C1715" s="219" t="str">
        <f>IF(LEN(A1715)=0,"",INDEX('Smelter Look-up'!$C:$C,MATCH($A1715,'Smelter Look-up'!$E:$E,0)))</f>
        <v/>
      </c>
      <c r="D1715" s="278"/>
      <c r="E1715" s="215" t="s">
        <v>15631</v>
      </c>
      <c r="F1715" s="215" t="s">
        <v>15631</v>
      </c>
      <c r="G1715" s="215" t="s">
        <v>15631</v>
      </c>
      <c r="H1715" s="216" t="str">
        <f ca="1">IF(ISERROR($V1715),"",OFFSET('Smelter Look-up'!$G$4,$V1715-4,0))</f>
        <v/>
      </c>
      <c r="I1715" s="217" t="s">
        <v>15631</v>
      </c>
      <c r="J1715" s="217" t="s">
        <v>15631</v>
      </c>
      <c r="K1715" s="268"/>
      <c r="L1715" s="268"/>
      <c r="M1715" s="268"/>
      <c r="N1715" s="268"/>
      <c r="O1715" s="268"/>
      <c r="P1715" s="218"/>
      <c r="Q1715" s="269"/>
      <c r="R1715" s="215" t="str">
        <f ca="1">IF(ISERROR($V1715),"",OFFSET('Smelter Look-up'!$C$4,$V1715-4,0)&amp;"")</f>
        <v/>
      </c>
      <c r="S1715" s="222" t="str">
        <f t="shared" ca="1" si="246"/>
        <v/>
      </c>
      <c r="T1715" s="222" t="str">
        <f ca="1">IF(B1715="","",IF(ISERROR(MATCH($J1715,SorP!$B$1:$B$6230,0)),"",INDIRECT("'SorP'!$A$"&amp;MATCH($J1715,SorP!$B$1:$B$6230,0))))</f>
        <v/>
      </c>
      <c r="U1715" s="238"/>
      <c r="V1715" s="270" t="e">
        <f>IF(C1715="",NA(),MATCH($B1715&amp;$C1715,'Smelter Look-up'!$J:$J,0))</f>
        <v>#N/A</v>
      </c>
      <c r="W1715" s="271"/>
      <c r="X1715" s="271">
        <f t="shared" si="247"/>
        <v>0</v>
      </c>
      <c r="Y1715" s="271"/>
      <c r="Z1715" s="271"/>
      <c r="AB1715" s="273" t="str">
        <f t="shared" si="248"/>
        <v/>
      </c>
    </row>
    <row r="1716" spans="1:28" s="272" customFormat="1" ht="20.25">
      <c r="A1716" s="214"/>
      <c r="B1716" s="215" t="str">
        <f>IF(LEN(A1716)=0,"",INDEX('Smelter Look-up'!$A:$A,MATCH($A1716,'Smelter Look-up'!$E:$E,0)))</f>
        <v/>
      </c>
      <c r="C1716" s="219" t="str">
        <f>IF(LEN(A1716)=0,"",INDEX('Smelter Look-up'!$C:$C,MATCH($A1716,'Smelter Look-up'!$E:$E,0)))</f>
        <v/>
      </c>
      <c r="D1716" s="278"/>
      <c r="E1716" s="215" t="s">
        <v>15631</v>
      </c>
      <c r="F1716" s="215" t="s">
        <v>15631</v>
      </c>
      <c r="G1716" s="215" t="s">
        <v>15631</v>
      </c>
      <c r="H1716" s="216" t="str">
        <f ca="1">IF(ISERROR($V1716),"",OFFSET('Smelter Look-up'!$G$4,$V1716-4,0))</f>
        <v/>
      </c>
      <c r="I1716" s="217" t="s">
        <v>15631</v>
      </c>
      <c r="J1716" s="217" t="s">
        <v>15631</v>
      </c>
      <c r="K1716" s="268"/>
      <c r="L1716" s="268"/>
      <c r="M1716" s="268"/>
      <c r="N1716" s="268"/>
      <c r="O1716" s="268"/>
      <c r="P1716" s="218"/>
      <c r="Q1716" s="269"/>
      <c r="R1716" s="215" t="str">
        <f ca="1">IF(ISERROR($V1716),"",OFFSET('Smelter Look-up'!$C$4,$V1716-4,0)&amp;"")</f>
        <v/>
      </c>
      <c r="S1716" s="222" t="str">
        <f t="shared" ca="1" si="246"/>
        <v/>
      </c>
      <c r="T1716" s="222" t="str">
        <f ca="1">IF(B1716="","",IF(ISERROR(MATCH($J1716,SorP!$B$1:$B$6230,0)),"",INDIRECT("'SorP'!$A$"&amp;MATCH($J1716,SorP!$B$1:$B$6230,0))))</f>
        <v/>
      </c>
      <c r="U1716" s="238"/>
      <c r="V1716" s="270" t="e">
        <f>IF(C1716="",NA(),MATCH($B1716&amp;$C1716,'Smelter Look-up'!$J:$J,0))</f>
        <v>#N/A</v>
      </c>
      <c r="W1716" s="271"/>
      <c r="X1716" s="271">
        <f t="shared" si="247"/>
        <v>0</v>
      </c>
      <c r="Y1716" s="271"/>
      <c r="Z1716" s="271"/>
      <c r="AB1716" s="273" t="str">
        <f t="shared" si="248"/>
        <v/>
      </c>
    </row>
    <row r="1717" spans="1:28" s="272" customFormat="1" ht="20.25">
      <c r="A1717" s="214"/>
      <c r="B1717" s="215" t="str">
        <f>IF(LEN(A1717)=0,"",INDEX('Smelter Look-up'!$A:$A,MATCH($A1717,'Smelter Look-up'!$E:$E,0)))</f>
        <v/>
      </c>
      <c r="C1717" s="219" t="str">
        <f>IF(LEN(A1717)=0,"",INDEX('Smelter Look-up'!$C:$C,MATCH($A1717,'Smelter Look-up'!$E:$E,0)))</f>
        <v/>
      </c>
      <c r="D1717" s="278"/>
      <c r="E1717" s="215" t="s">
        <v>15631</v>
      </c>
      <c r="F1717" s="215" t="s">
        <v>15631</v>
      </c>
      <c r="G1717" s="215" t="s">
        <v>15631</v>
      </c>
      <c r="H1717" s="216" t="str">
        <f ca="1">IF(ISERROR($V1717),"",OFFSET('Smelter Look-up'!$G$4,$V1717-4,0))</f>
        <v/>
      </c>
      <c r="I1717" s="217" t="s">
        <v>15631</v>
      </c>
      <c r="J1717" s="217" t="s">
        <v>15631</v>
      </c>
      <c r="K1717" s="268"/>
      <c r="L1717" s="268"/>
      <c r="M1717" s="268"/>
      <c r="N1717" s="268"/>
      <c r="O1717" s="268"/>
      <c r="P1717" s="218"/>
      <c r="Q1717" s="269"/>
      <c r="R1717" s="215" t="str">
        <f ca="1">IF(ISERROR($V1717),"",OFFSET('Smelter Look-up'!$C$4,$V1717-4,0)&amp;"")</f>
        <v/>
      </c>
      <c r="S1717" s="222" t="str">
        <f t="shared" ca="1" si="246"/>
        <v/>
      </c>
      <c r="T1717" s="222" t="str">
        <f ca="1">IF(B1717="","",IF(ISERROR(MATCH($J1717,SorP!$B$1:$B$6230,0)),"",INDIRECT("'SorP'!$A$"&amp;MATCH($J1717,SorP!$B$1:$B$6230,0))))</f>
        <v/>
      </c>
      <c r="U1717" s="238"/>
      <c r="V1717" s="270" t="e">
        <f>IF(C1717="",NA(),MATCH($B1717&amp;$C1717,'Smelter Look-up'!$J:$J,0))</f>
        <v>#N/A</v>
      </c>
      <c r="W1717" s="271"/>
      <c r="X1717" s="271">
        <f t="shared" si="247"/>
        <v>0</v>
      </c>
      <c r="Y1717" s="271"/>
      <c r="Z1717" s="271"/>
      <c r="AB1717" s="273" t="str">
        <f t="shared" si="248"/>
        <v/>
      </c>
    </row>
    <row r="1718" spans="1:28" s="272" customFormat="1" ht="20.25">
      <c r="A1718" s="214"/>
      <c r="B1718" s="215" t="str">
        <f>IF(LEN(A1718)=0,"",INDEX('Smelter Look-up'!$A:$A,MATCH($A1718,'Smelter Look-up'!$E:$E,0)))</f>
        <v/>
      </c>
      <c r="C1718" s="219" t="str">
        <f>IF(LEN(A1718)=0,"",INDEX('Smelter Look-up'!$C:$C,MATCH($A1718,'Smelter Look-up'!$E:$E,0)))</f>
        <v/>
      </c>
      <c r="D1718" s="278"/>
      <c r="E1718" s="215" t="s">
        <v>15631</v>
      </c>
      <c r="F1718" s="215" t="s">
        <v>15631</v>
      </c>
      <c r="G1718" s="215" t="s">
        <v>15631</v>
      </c>
      <c r="H1718" s="216" t="str">
        <f ca="1">IF(ISERROR($V1718),"",OFFSET('Smelter Look-up'!$G$4,$V1718-4,0))</f>
        <v/>
      </c>
      <c r="I1718" s="217" t="s">
        <v>15631</v>
      </c>
      <c r="J1718" s="217" t="s">
        <v>15631</v>
      </c>
      <c r="K1718" s="268"/>
      <c r="L1718" s="268"/>
      <c r="M1718" s="268"/>
      <c r="N1718" s="268"/>
      <c r="O1718" s="268"/>
      <c r="P1718" s="218"/>
      <c r="Q1718" s="269"/>
      <c r="R1718" s="215" t="str">
        <f ca="1">IF(ISERROR($V1718),"",OFFSET('Smelter Look-up'!$C$4,$V1718-4,0)&amp;"")</f>
        <v/>
      </c>
      <c r="S1718" s="222" t="str">
        <f t="shared" ca="1" si="246"/>
        <v/>
      </c>
      <c r="T1718" s="222" t="str">
        <f ca="1">IF(B1718="","",IF(ISERROR(MATCH($J1718,SorP!$B$1:$B$6230,0)),"",INDIRECT("'SorP'!$A$"&amp;MATCH($J1718,SorP!$B$1:$B$6230,0))))</f>
        <v/>
      </c>
      <c r="U1718" s="238"/>
      <c r="V1718" s="270" t="e">
        <f>IF(C1718="",NA(),MATCH($B1718&amp;$C1718,'Smelter Look-up'!$J:$J,0))</f>
        <v>#N/A</v>
      </c>
      <c r="W1718" s="271"/>
      <c r="X1718" s="271">
        <f t="shared" si="247"/>
        <v>0</v>
      </c>
      <c r="Y1718" s="271"/>
      <c r="Z1718" s="271"/>
      <c r="AB1718" s="273" t="str">
        <f t="shared" si="248"/>
        <v/>
      </c>
    </row>
    <row r="1719" spans="1:28" s="272" customFormat="1" ht="20.25">
      <c r="A1719" s="214"/>
      <c r="B1719" s="215" t="str">
        <f>IF(LEN(A1719)=0,"",INDEX('Smelter Look-up'!$A:$A,MATCH($A1719,'Smelter Look-up'!$E:$E,0)))</f>
        <v/>
      </c>
      <c r="C1719" s="219" t="str">
        <f>IF(LEN(A1719)=0,"",INDEX('Smelter Look-up'!$C:$C,MATCH($A1719,'Smelter Look-up'!$E:$E,0)))</f>
        <v/>
      </c>
      <c r="D1719" s="278"/>
      <c r="E1719" s="215" t="s">
        <v>15631</v>
      </c>
      <c r="F1719" s="215" t="s">
        <v>15631</v>
      </c>
      <c r="G1719" s="215" t="s">
        <v>15631</v>
      </c>
      <c r="H1719" s="216" t="str">
        <f ca="1">IF(ISERROR($V1719),"",OFFSET('Smelter Look-up'!$G$4,$V1719-4,0))</f>
        <v/>
      </c>
      <c r="I1719" s="217" t="s">
        <v>15631</v>
      </c>
      <c r="J1719" s="217" t="s">
        <v>15631</v>
      </c>
      <c r="K1719" s="268"/>
      <c r="L1719" s="268"/>
      <c r="M1719" s="268"/>
      <c r="N1719" s="268"/>
      <c r="O1719" s="268"/>
      <c r="P1719" s="218"/>
      <c r="Q1719" s="269"/>
      <c r="R1719" s="215" t="str">
        <f ca="1">IF(ISERROR($V1719),"",OFFSET('Smelter Look-up'!$C$4,$V1719-4,0)&amp;"")</f>
        <v/>
      </c>
      <c r="S1719" s="222" t="str">
        <f t="shared" ca="1" si="246"/>
        <v/>
      </c>
      <c r="T1719" s="222" t="str">
        <f ca="1">IF(B1719="","",IF(ISERROR(MATCH($J1719,SorP!$B$1:$B$6230,0)),"",INDIRECT("'SorP'!$A$"&amp;MATCH($J1719,SorP!$B$1:$B$6230,0))))</f>
        <v/>
      </c>
      <c r="U1719" s="238"/>
      <c r="V1719" s="270" t="e">
        <f>IF(C1719="",NA(),MATCH($B1719&amp;$C1719,'Smelter Look-up'!$J:$J,0))</f>
        <v>#N/A</v>
      </c>
      <c r="W1719" s="271"/>
      <c r="X1719" s="271">
        <f t="shared" si="247"/>
        <v>0</v>
      </c>
      <c r="Y1719" s="271"/>
      <c r="Z1719" s="271"/>
      <c r="AB1719" s="273" t="str">
        <f t="shared" si="248"/>
        <v/>
      </c>
    </row>
    <row r="1720" spans="1:28" s="272" customFormat="1" ht="20.25">
      <c r="A1720" s="214"/>
      <c r="B1720" s="215" t="str">
        <f>IF(LEN(A1720)=0,"",INDEX('Smelter Look-up'!$A:$A,MATCH($A1720,'Smelter Look-up'!$E:$E,0)))</f>
        <v/>
      </c>
      <c r="C1720" s="219" t="str">
        <f>IF(LEN(A1720)=0,"",INDEX('Smelter Look-up'!$C:$C,MATCH($A1720,'Smelter Look-up'!$E:$E,0)))</f>
        <v/>
      </c>
      <c r="D1720" s="278"/>
      <c r="E1720" s="215" t="s">
        <v>15631</v>
      </c>
      <c r="F1720" s="215" t="s">
        <v>15631</v>
      </c>
      <c r="G1720" s="215" t="s">
        <v>15631</v>
      </c>
      <c r="H1720" s="216" t="str">
        <f ca="1">IF(ISERROR($V1720),"",OFFSET('Smelter Look-up'!$G$4,$V1720-4,0))</f>
        <v/>
      </c>
      <c r="I1720" s="217" t="s">
        <v>15631</v>
      </c>
      <c r="J1720" s="217" t="s">
        <v>15631</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si="247"/>
        <v>0</v>
      </c>
      <c r="Y1720" s="271"/>
      <c r="Z1720" s="271"/>
      <c r="AB1720" s="273" t="str">
        <f t="shared" si="248"/>
        <v/>
      </c>
    </row>
    <row r="1721" spans="1:28" s="272" customFormat="1" ht="20.25">
      <c r="A1721" s="214"/>
      <c r="B1721" s="215" t="str">
        <f>IF(LEN(A1721)=0,"",INDEX('Smelter Look-up'!$A:$A,MATCH($A1721,'Smelter Look-up'!$E:$E,0)))</f>
        <v/>
      </c>
      <c r="C1721" s="219" t="str">
        <f>IF(LEN(A1721)=0,"",INDEX('Smelter Look-up'!$C:$C,MATCH($A1721,'Smelter Look-up'!$E:$E,0)))</f>
        <v/>
      </c>
      <c r="D1721" s="278"/>
      <c r="E1721" s="215" t="s">
        <v>15631</v>
      </c>
      <c r="F1721" s="215" t="s">
        <v>15631</v>
      </c>
      <c r="G1721" s="215" t="s">
        <v>15631</v>
      </c>
      <c r="H1721" s="216" t="str">
        <f ca="1">IF(ISERROR($V1721),"",OFFSET('Smelter Look-up'!$G$4,$V1721-4,0))</f>
        <v/>
      </c>
      <c r="I1721" s="217" t="s">
        <v>15631</v>
      </c>
      <c r="J1721" s="217" t="s">
        <v>15631</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si="247"/>
        <v>0</v>
      </c>
      <c r="Y1721" s="271"/>
      <c r="Z1721" s="271"/>
      <c r="AB1721" s="273" t="str">
        <f t="shared" si="248"/>
        <v/>
      </c>
    </row>
    <row r="1722" spans="1:28" s="272" customFormat="1" ht="20.25">
      <c r="A1722" s="214"/>
      <c r="B1722" s="215" t="str">
        <f>IF(LEN(A1722)=0,"",INDEX('Smelter Look-up'!$A:$A,MATCH($A1722,'Smelter Look-up'!$E:$E,0)))</f>
        <v/>
      </c>
      <c r="C1722" s="219" t="str">
        <f>IF(LEN(A1722)=0,"",INDEX('Smelter Look-up'!$C:$C,MATCH($A1722,'Smelter Look-up'!$E:$E,0)))</f>
        <v/>
      </c>
      <c r="D1722" s="278"/>
      <c r="E1722" s="215" t="s">
        <v>15631</v>
      </c>
      <c r="F1722" s="215" t="s">
        <v>15631</v>
      </c>
      <c r="G1722" s="215" t="s">
        <v>15631</v>
      </c>
      <c r="H1722" s="216" t="str">
        <f ca="1">IF(ISERROR($V1722),"",OFFSET('Smelter Look-up'!$G$4,$V1722-4,0))</f>
        <v/>
      </c>
      <c r="I1722" s="217" t="s">
        <v>15631</v>
      </c>
      <c r="J1722" s="217" t="s">
        <v>15631</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si="247"/>
        <v>0</v>
      </c>
      <c r="Y1722" s="271"/>
      <c r="Z1722" s="271"/>
      <c r="AB1722" s="273" t="str">
        <f t="shared" si="248"/>
        <v/>
      </c>
    </row>
    <row r="1723" spans="1:28" s="272" customFormat="1" ht="20.25">
      <c r="A1723" s="214"/>
      <c r="B1723" s="215" t="str">
        <f>IF(LEN(A1723)=0,"",INDEX('Smelter Look-up'!$A:$A,MATCH($A1723,'Smelter Look-up'!$E:$E,0)))</f>
        <v/>
      </c>
      <c r="C1723" s="219" t="str">
        <f>IF(LEN(A1723)=0,"",INDEX('Smelter Look-up'!$C:$C,MATCH($A1723,'Smelter Look-up'!$E:$E,0)))</f>
        <v/>
      </c>
      <c r="D1723" s="278"/>
      <c r="E1723" s="215" t="s">
        <v>15631</v>
      </c>
      <c r="F1723" s="215" t="s">
        <v>15631</v>
      </c>
      <c r="G1723" s="215" t="s">
        <v>15631</v>
      </c>
      <c r="H1723" s="216" t="str">
        <f ca="1">IF(ISERROR($V1723),"",OFFSET('Smelter Look-up'!$G$4,$V1723-4,0))</f>
        <v/>
      </c>
      <c r="I1723" s="217" t="s">
        <v>15631</v>
      </c>
      <c r="J1723" s="217" t="s">
        <v>15631</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
        <v>15631</v>
      </c>
      <c r="F1724" s="215" t="s">
        <v>15631</v>
      </c>
      <c r="G1724" s="215" t="s">
        <v>15631</v>
      </c>
      <c r="H1724" s="216" t="str">
        <f ca="1">IF(ISERROR($V1724),"",OFFSET('Smelter Look-up'!$G$4,$V1724-4,0))</f>
        <v/>
      </c>
      <c r="I1724" s="217" t="s">
        <v>15631</v>
      </c>
      <c r="J1724" s="217" t="s">
        <v>15631</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
        <v>15631</v>
      </c>
      <c r="F1725" s="215" t="s">
        <v>15631</v>
      </c>
      <c r="G1725" s="215" t="s">
        <v>15631</v>
      </c>
      <c r="H1725" s="216" t="str">
        <f ca="1">IF(ISERROR($V1725),"",OFFSET('Smelter Look-up'!$G$4,$V1725-4,0))</f>
        <v/>
      </c>
      <c r="I1725" s="217" t="s">
        <v>15631</v>
      </c>
      <c r="J1725" s="217" t="s">
        <v>15631</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
        <v>15631</v>
      </c>
      <c r="F1726" s="215" t="s">
        <v>15631</v>
      </c>
      <c r="G1726" s="215" t="s">
        <v>15631</v>
      </c>
      <c r="H1726" s="216" t="str">
        <f ca="1">IF(ISERROR($V1726),"",OFFSET('Smelter Look-up'!$G$4,$V1726-4,0))</f>
        <v/>
      </c>
      <c r="I1726" s="217" t="s">
        <v>15631</v>
      </c>
      <c r="J1726" s="217" t="s">
        <v>15631</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
        <v>15631</v>
      </c>
      <c r="F1727" s="215" t="s">
        <v>15631</v>
      </c>
      <c r="G1727" s="215" t="s">
        <v>15631</v>
      </c>
      <c r="H1727" s="216" t="str">
        <f ca="1">IF(ISERROR($V1727),"",OFFSET('Smelter Look-up'!$G$4,$V1727-4,0))</f>
        <v/>
      </c>
      <c r="I1727" s="217" t="s">
        <v>15631</v>
      </c>
      <c r="J1727" s="217" t="s">
        <v>15631</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
        <v>15631</v>
      </c>
      <c r="F1728" s="215" t="s">
        <v>15631</v>
      </c>
      <c r="G1728" s="215" t="s">
        <v>15631</v>
      </c>
      <c r="H1728" s="216" t="str">
        <f ca="1">IF(ISERROR($V1728),"",OFFSET('Smelter Look-up'!$G$4,$V1728-4,0))</f>
        <v/>
      </c>
      <c r="I1728" s="217" t="s">
        <v>15631</v>
      </c>
      <c r="J1728" s="217" t="s">
        <v>15631</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
        <v>15631</v>
      </c>
      <c r="F1729" s="215" t="s">
        <v>15631</v>
      </c>
      <c r="G1729" s="215" t="s">
        <v>15631</v>
      </c>
      <c r="H1729" s="216" t="str">
        <f ca="1">IF(ISERROR($V1729),"",OFFSET('Smelter Look-up'!$G$4,$V1729-4,0))</f>
        <v/>
      </c>
      <c r="I1729" s="217" t="s">
        <v>15631</v>
      </c>
      <c r="J1729" s="217" t="s">
        <v>15631</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
        <v>15631</v>
      </c>
      <c r="F1730" s="215" t="s">
        <v>15631</v>
      </c>
      <c r="G1730" s="215" t="s">
        <v>15631</v>
      </c>
      <c r="H1730" s="216" t="str">
        <f ca="1">IF(ISERROR($V1730),"",OFFSET('Smelter Look-up'!$G$4,$V1730-4,0))</f>
        <v/>
      </c>
      <c r="I1730" s="217" t="s">
        <v>15631</v>
      </c>
      <c r="J1730" s="217" t="s">
        <v>15631</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
        <v>15631</v>
      </c>
      <c r="F1731" s="215" t="s">
        <v>15631</v>
      </c>
      <c r="G1731" s="215" t="s">
        <v>15631</v>
      </c>
      <c r="H1731" s="216" t="str">
        <f ca="1">IF(ISERROR($V1731),"",OFFSET('Smelter Look-up'!$G$4,$V1731-4,0))</f>
        <v/>
      </c>
      <c r="I1731" s="217" t="s">
        <v>15631</v>
      </c>
      <c r="J1731" s="217" t="s">
        <v>15631</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
        <v>15631</v>
      </c>
      <c r="F1732" s="215" t="s">
        <v>15631</v>
      </c>
      <c r="G1732" s="215" t="s">
        <v>15631</v>
      </c>
      <c r="H1732" s="216" t="str">
        <f ca="1">IF(ISERROR($V1732),"",OFFSET('Smelter Look-up'!$G$4,$V1732-4,0))</f>
        <v/>
      </c>
      <c r="I1732" s="217" t="s">
        <v>15631</v>
      </c>
      <c r="J1732" s="217" t="s">
        <v>15631</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
        <v>15631</v>
      </c>
      <c r="F1733" s="215" t="s">
        <v>15631</v>
      </c>
      <c r="G1733" s="215" t="s">
        <v>15631</v>
      </c>
      <c r="H1733" s="216" t="str">
        <f ca="1">IF(ISERROR($V1733),"",OFFSET('Smelter Look-up'!$G$4,$V1733-4,0))</f>
        <v/>
      </c>
      <c r="I1733" s="217" t="s">
        <v>15631</v>
      </c>
      <c r="J1733" s="217" t="s">
        <v>15631</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
        <v>15631</v>
      </c>
      <c r="F1734" s="215" t="s">
        <v>15631</v>
      </c>
      <c r="G1734" s="215" t="s">
        <v>15631</v>
      </c>
      <c r="H1734" s="216" t="str">
        <f ca="1">IF(ISERROR($V1734),"",OFFSET('Smelter Look-up'!$G$4,$V1734-4,0))</f>
        <v/>
      </c>
      <c r="I1734" s="217" t="s">
        <v>15631</v>
      </c>
      <c r="J1734" s="217" t="s">
        <v>15631</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
        <v>15631</v>
      </c>
      <c r="F1735" s="215" t="s">
        <v>15631</v>
      </c>
      <c r="G1735" s="215" t="s">
        <v>15631</v>
      </c>
      <c r="H1735" s="216" t="str">
        <f ca="1">IF(ISERROR($V1735),"",OFFSET('Smelter Look-up'!$G$4,$V1735-4,0))</f>
        <v/>
      </c>
      <c r="I1735" s="217" t="s">
        <v>15631</v>
      </c>
      <c r="J1735" s="217" t="s">
        <v>15631</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
        <v>15631</v>
      </c>
      <c r="F1736" s="215" t="s">
        <v>15631</v>
      </c>
      <c r="G1736" s="215" t="s">
        <v>15631</v>
      </c>
      <c r="H1736" s="216" t="str">
        <f ca="1">IF(ISERROR($V1736),"",OFFSET('Smelter Look-up'!$G$4,$V1736-4,0))</f>
        <v/>
      </c>
      <c r="I1736" s="217" t="s">
        <v>15631</v>
      </c>
      <c r="J1736" s="217" t="s">
        <v>15631</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
        <v>15631</v>
      </c>
      <c r="F1737" s="215" t="s">
        <v>15631</v>
      </c>
      <c r="G1737" s="215" t="s">
        <v>15631</v>
      </c>
      <c r="H1737" s="216" t="str">
        <f ca="1">IF(ISERROR($V1737),"",OFFSET('Smelter Look-up'!$G$4,$V1737-4,0))</f>
        <v/>
      </c>
      <c r="I1737" s="217" t="s">
        <v>15631</v>
      </c>
      <c r="J1737" s="217" t="s">
        <v>15631</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
        <v>15631</v>
      </c>
      <c r="F1738" s="215" t="s">
        <v>15631</v>
      </c>
      <c r="G1738" s="215" t="s">
        <v>15631</v>
      </c>
      <c r="H1738" s="216" t="str">
        <f ca="1">IF(ISERROR($V1738),"",OFFSET('Smelter Look-up'!$G$4,$V1738-4,0))</f>
        <v/>
      </c>
      <c r="I1738" s="217" t="s">
        <v>15631</v>
      </c>
      <c r="J1738" s="217" t="s">
        <v>15631</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
        <v>15631</v>
      </c>
      <c r="F1739" s="215" t="s">
        <v>15631</v>
      </c>
      <c r="G1739" s="215" t="s">
        <v>15631</v>
      </c>
      <c r="H1739" s="216" t="str">
        <f ca="1">IF(ISERROR($V1739),"",OFFSET('Smelter Look-up'!$G$4,$V1739-4,0))</f>
        <v/>
      </c>
      <c r="I1739" s="217" t="s">
        <v>15631</v>
      </c>
      <c r="J1739" s="217" t="s">
        <v>15631</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
        <v>15631</v>
      </c>
      <c r="F1740" s="215" t="s">
        <v>15631</v>
      </c>
      <c r="G1740" s="215" t="s">
        <v>15631</v>
      </c>
      <c r="H1740" s="216" t="str">
        <f ca="1">IF(ISERROR($V1740),"",OFFSET('Smelter Look-up'!$G$4,$V1740-4,0))</f>
        <v/>
      </c>
      <c r="I1740" s="217" t="s">
        <v>15631</v>
      </c>
      <c r="J1740" s="217" t="s">
        <v>15631</v>
      </c>
      <c r="K1740" s="268"/>
      <c r="L1740" s="268"/>
      <c r="M1740" s="268"/>
      <c r="N1740" s="268"/>
      <c r="O1740" s="268"/>
      <c r="P1740" s="218"/>
      <c r="Q1740" s="269"/>
      <c r="R1740" s="215" t="str">
        <f ca="1">IF(ISERROR($V1740),"",OFFSET('Smelter Look-up'!$C$4,$V1740-4,0)&amp;"")</f>
        <v/>
      </c>
      <c r="S1740" s="222" t="str">
        <f t="shared" ref="S1740:S1770" ca="1" si="249">IF(B1740="","",IF(ISERROR(MATCH($E1740,CL,0)),"Unknown",INDIRECT("'C'!$A$"&amp;MATCH($E1740,CL,0)+1)))</f>
        <v/>
      </c>
      <c r="T1740" s="222" t="str">
        <f ca="1">IF(B1740="","",IF(ISERROR(MATCH($J1740,SorP!$B$1:$B$6230,0)),"",INDIRECT("'SorP'!$A$"&amp;MATCH($J1740,SorP!$B$1:$B$6230,0))))</f>
        <v/>
      </c>
      <c r="U1740" s="238"/>
      <c r="V1740" s="270" t="e">
        <f>IF(C1740="",NA(),MATCH($B1740&amp;$C1740,'Smelter Look-up'!$J:$J,0))</f>
        <v>#N/A</v>
      </c>
      <c r="W1740" s="271"/>
      <c r="X1740" s="271">
        <f t="shared" ref="X1740:X1770" si="250">IF(AND(C1740="Smelter not listed",OR(LEN(D1740)=0,LEN(E1740)=0)),1,0)</f>
        <v>0</v>
      </c>
      <c r="Y1740" s="271"/>
      <c r="Z1740" s="271"/>
      <c r="AB1740" s="273" t="str">
        <f t="shared" ref="AB1740:AB1770" si="251">B1740&amp;C1740</f>
        <v/>
      </c>
    </row>
    <row r="1741" spans="1:28" s="272" customFormat="1" ht="20.25">
      <c r="A1741" s="214"/>
      <c r="B1741" s="215" t="str">
        <f>IF(LEN(A1741)=0,"",INDEX('Smelter Look-up'!$A:$A,MATCH($A1741,'Smelter Look-up'!$E:$E,0)))</f>
        <v/>
      </c>
      <c r="C1741" s="219" t="str">
        <f>IF(LEN(A1741)=0,"",INDEX('Smelter Look-up'!$C:$C,MATCH($A1741,'Smelter Look-up'!$E:$E,0)))</f>
        <v/>
      </c>
      <c r="D1741" s="278"/>
      <c r="E1741" s="215" t="s">
        <v>15631</v>
      </c>
      <c r="F1741" s="215" t="s">
        <v>15631</v>
      </c>
      <c r="G1741" s="215" t="s">
        <v>15631</v>
      </c>
      <c r="H1741" s="216" t="str">
        <f ca="1">IF(ISERROR($V1741),"",OFFSET('Smelter Look-up'!$G$4,$V1741-4,0))</f>
        <v/>
      </c>
      <c r="I1741" s="217" t="s">
        <v>15631</v>
      </c>
      <c r="J1741" s="217" t="s">
        <v>15631</v>
      </c>
      <c r="K1741" s="268"/>
      <c r="L1741" s="268"/>
      <c r="M1741" s="268"/>
      <c r="N1741" s="268"/>
      <c r="O1741" s="268"/>
      <c r="P1741" s="218"/>
      <c r="Q1741" s="269"/>
      <c r="R1741" s="215" t="str">
        <f ca="1">IF(ISERROR($V1741),"",OFFSET('Smelter Look-up'!$C$4,$V1741-4,0)&amp;"")</f>
        <v/>
      </c>
      <c r="S1741" s="222" t="str">
        <f t="shared" ca="1" si="249"/>
        <v/>
      </c>
      <c r="T1741" s="222" t="str">
        <f ca="1">IF(B1741="","",IF(ISERROR(MATCH($J1741,SorP!$B$1:$B$6230,0)),"",INDIRECT("'SorP'!$A$"&amp;MATCH($J1741,SorP!$B$1:$B$6230,0))))</f>
        <v/>
      </c>
      <c r="U1741" s="238"/>
      <c r="V1741" s="270" t="e">
        <f>IF(C1741="",NA(),MATCH($B1741&amp;$C1741,'Smelter Look-up'!$J:$J,0))</f>
        <v>#N/A</v>
      </c>
      <c r="W1741" s="271"/>
      <c r="X1741" s="271">
        <f t="shared" si="250"/>
        <v>0</v>
      </c>
      <c r="Y1741" s="271"/>
      <c r="Z1741" s="271"/>
      <c r="AB1741" s="273" t="str">
        <f t="shared" si="251"/>
        <v/>
      </c>
    </row>
    <row r="1742" spans="1:28" s="272" customFormat="1" ht="20.25">
      <c r="A1742" s="214"/>
      <c r="B1742" s="215" t="str">
        <f>IF(LEN(A1742)=0,"",INDEX('Smelter Look-up'!$A:$A,MATCH($A1742,'Smelter Look-up'!$E:$E,0)))</f>
        <v/>
      </c>
      <c r="C1742" s="219" t="str">
        <f>IF(LEN(A1742)=0,"",INDEX('Smelter Look-up'!$C:$C,MATCH($A1742,'Smelter Look-up'!$E:$E,0)))</f>
        <v/>
      </c>
      <c r="D1742" s="278"/>
      <c r="E1742" s="215" t="s">
        <v>15631</v>
      </c>
      <c r="F1742" s="215" t="s">
        <v>15631</v>
      </c>
      <c r="G1742" s="215" t="s">
        <v>15631</v>
      </c>
      <c r="H1742" s="216" t="str">
        <f ca="1">IF(ISERROR($V1742),"",OFFSET('Smelter Look-up'!$G$4,$V1742-4,0))</f>
        <v/>
      </c>
      <c r="I1742" s="217" t="s">
        <v>15631</v>
      </c>
      <c r="J1742" s="217" t="s">
        <v>15631</v>
      </c>
      <c r="K1742" s="268"/>
      <c r="L1742" s="268"/>
      <c r="M1742" s="268"/>
      <c r="N1742" s="268"/>
      <c r="O1742" s="268"/>
      <c r="P1742" s="218"/>
      <c r="Q1742" s="269"/>
      <c r="R1742" s="215" t="str">
        <f ca="1">IF(ISERROR($V1742),"",OFFSET('Smelter Look-up'!$C$4,$V1742-4,0)&amp;"")</f>
        <v/>
      </c>
      <c r="S1742" s="222" t="str">
        <f t="shared" ca="1" si="249"/>
        <v/>
      </c>
      <c r="T1742" s="222" t="str">
        <f ca="1">IF(B1742="","",IF(ISERROR(MATCH($J1742,SorP!$B$1:$B$6230,0)),"",INDIRECT("'SorP'!$A$"&amp;MATCH($J1742,SorP!$B$1:$B$6230,0))))</f>
        <v/>
      </c>
      <c r="U1742" s="238"/>
      <c r="V1742" s="270" t="e">
        <f>IF(C1742="",NA(),MATCH($B1742&amp;$C1742,'Smelter Look-up'!$J:$J,0))</f>
        <v>#N/A</v>
      </c>
      <c r="W1742" s="271"/>
      <c r="X1742" s="271">
        <f t="shared" si="250"/>
        <v>0</v>
      </c>
      <c r="Y1742" s="271"/>
      <c r="Z1742" s="271"/>
      <c r="AB1742" s="273" t="str">
        <f t="shared" si="251"/>
        <v/>
      </c>
    </row>
    <row r="1743" spans="1:28" s="272" customFormat="1" ht="20.25">
      <c r="A1743" s="214"/>
      <c r="B1743" s="215" t="str">
        <f>IF(LEN(A1743)=0,"",INDEX('Smelter Look-up'!$A:$A,MATCH($A1743,'Smelter Look-up'!$E:$E,0)))</f>
        <v/>
      </c>
      <c r="C1743" s="219" t="str">
        <f>IF(LEN(A1743)=0,"",INDEX('Smelter Look-up'!$C:$C,MATCH($A1743,'Smelter Look-up'!$E:$E,0)))</f>
        <v/>
      </c>
      <c r="D1743" s="278"/>
      <c r="E1743" s="215" t="s">
        <v>15631</v>
      </c>
      <c r="F1743" s="215" t="s">
        <v>15631</v>
      </c>
      <c r="G1743" s="215" t="s">
        <v>15631</v>
      </c>
      <c r="H1743" s="216" t="str">
        <f ca="1">IF(ISERROR($V1743),"",OFFSET('Smelter Look-up'!$G$4,$V1743-4,0))</f>
        <v/>
      </c>
      <c r="I1743" s="217" t="s">
        <v>15631</v>
      </c>
      <c r="J1743" s="217" t="s">
        <v>15631</v>
      </c>
      <c r="K1743" s="268"/>
      <c r="L1743" s="268"/>
      <c r="M1743" s="268"/>
      <c r="N1743" s="268"/>
      <c r="O1743" s="268"/>
      <c r="P1743" s="218"/>
      <c r="Q1743" s="269"/>
      <c r="R1743" s="215" t="str">
        <f ca="1">IF(ISERROR($V1743),"",OFFSET('Smelter Look-up'!$C$4,$V1743-4,0)&amp;"")</f>
        <v/>
      </c>
      <c r="S1743" s="222" t="str">
        <f t="shared" ca="1" si="249"/>
        <v/>
      </c>
      <c r="T1743" s="222" t="str">
        <f ca="1">IF(B1743="","",IF(ISERROR(MATCH($J1743,SorP!$B$1:$B$6230,0)),"",INDIRECT("'SorP'!$A$"&amp;MATCH($J1743,SorP!$B$1:$B$6230,0))))</f>
        <v/>
      </c>
      <c r="U1743" s="238"/>
      <c r="V1743" s="270" t="e">
        <f>IF(C1743="",NA(),MATCH($B1743&amp;$C1743,'Smelter Look-up'!$J:$J,0))</f>
        <v>#N/A</v>
      </c>
      <c r="W1743" s="271"/>
      <c r="X1743" s="271">
        <f t="shared" si="250"/>
        <v>0</v>
      </c>
      <c r="Y1743" s="271"/>
      <c r="Z1743" s="271"/>
      <c r="AB1743" s="273" t="str">
        <f t="shared" si="251"/>
        <v/>
      </c>
    </row>
    <row r="1744" spans="1:28" s="272" customFormat="1" ht="20.25">
      <c r="A1744" s="214"/>
      <c r="B1744" s="215" t="str">
        <f>IF(LEN(A1744)=0,"",INDEX('Smelter Look-up'!$A:$A,MATCH($A1744,'Smelter Look-up'!$E:$E,0)))</f>
        <v/>
      </c>
      <c r="C1744" s="219" t="str">
        <f>IF(LEN(A1744)=0,"",INDEX('Smelter Look-up'!$C:$C,MATCH($A1744,'Smelter Look-up'!$E:$E,0)))</f>
        <v/>
      </c>
      <c r="D1744" s="278"/>
      <c r="E1744" s="215" t="s">
        <v>15631</v>
      </c>
      <c r="F1744" s="215" t="s">
        <v>15631</v>
      </c>
      <c r="G1744" s="215" t="s">
        <v>15631</v>
      </c>
      <c r="H1744" s="216" t="str">
        <f ca="1">IF(ISERROR($V1744),"",OFFSET('Smelter Look-up'!$G$4,$V1744-4,0))</f>
        <v/>
      </c>
      <c r="I1744" s="217" t="s">
        <v>15631</v>
      </c>
      <c r="J1744" s="217" t="s">
        <v>15631</v>
      </c>
      <c r="K1744" s="268"/>
      <c r="L1744" s="268"/>
      <c r="M1744" s="268"/>
      <c r="N1744" s="268"/>
      <c r="O1744" s="268"/>
      <c r="P1744" s="218"/>
      <c r="Q1744" s="269"/>
      <c r="R1744" s="215" t="str">
        <f ca="1">IF(ISERROR($V1744),"",OFFSET('Smelter Look-up'!$C$4,$V1744-4,0)&amp;"")</f>
        <v/>
      </c>
      <c r="S1744" s="222" t="str">
        <f t="shared" ca="1" si="249"/>
        <v/>
      </c>
      <c r="T1744" s="222" t="str">
        <f ca="1">IF(B1744="","",IF(ISERROR(MATCH($J1744,SorP!$B$1:$B$6230,0)),"",INDIRECT("'SorP'!$A$"&amp;MATCH($J1744,SorP!$B$1:$B$6230,0))))</f>
        <v/>
      </c>
      <c r="U1744" s="238"/>
      <c r="V1744" s="270" t="e">
        <f>IF(C1744="",NA(),MATCH($B1744&amp;$C1744,'Smelter Look-up'!$J:$J,0))</f>
        <v>#N/A</v>
      </c>
      <c r="W1744" s="271"/>
      <c r="X1744" s="271">
        <f t="shared" si="250"/>
        <v>0</v>
      </c>
      <c r="Y1744" s="271"/>
      <c r="Z1744" s="271"/>
      <c r="AB1744" s="273" t="str">
        <f t="shared" si="251"/>
        <v/>
      </c>
    </row>
    <row r="1745" spans="1:28" s="272" customFormat="1" ht="20.25">
      <c r="A1745" s="214"/>
      <c r="B1745" s="215" t="str">
        <f>IF(LEN(A1745)=0,"",INDEX('Smelter Look-up'!$A:$A,MATCH($A1745,'Smelter Look-up'!$E:$E,0)))</f>
        <v/>
      </c>
      <c r="C1745" s="219" t="str">
        <f>IF(LEN(A1745)=0,"",INDEX('Smelter Look-up'!$C:$C,MATCH($A1745,'Smelter Look-up'!$E:$E,0)))</f>
        <v/>
      </c>
      <c r="D1745" s="278"/>
      <c r="E1745" s="215" t="s">
        <v>15631</v>
      </c>
      <c r="F1745" s="215" t="s">
        <v>15631</v>
      </c>
      <c r="G1745" s="215" t="s">
        <v>15631</v>
      </c>
      <c r="H1745" s="216" t="str">
        <f ca="1">IF(ISERROR($V1745),"",OFFSET('Smelter Look-up'!$G$4,$V1745-4,0))</f>
        <v/>
      </c>
      <c r="I1745" s="217" t="s">
        <v>15631</v>
      </c>
      <c r="J1745" s="217" t="s">
        <v>15631</v>
      </c>
      <c r="K1745" s="268"/>
      <c r="L1745" s="268"/>
      <c r="M1745" s="268"/>
      <c r="N1745" s="268"/>
      <c r="O1745" s="268"/>
      <c r="P1745" s="218"/>
      <c r="Q1745" s="269"/>
      <c r="R1745" s="215" t="str">
        <f ca="1">IF(ISERROR($V1745),"",OFFSET('Smelter Look-up'!$C$4,$V1745-4,0)&amp;"")</f>
        <v/>
      </c>
      <c r="S1745" s="222" t="str">
        <f t="shared" ca="1" si="249"/>
        <v/>
      </c>
      <c r="T1745" s="222" t="str">
        <f ca="1">IF(B1745="","",IF(ISERROR(MATCH($J1745,SorP!$B$1:$B$6230,0)),"",INDIRECT("'SorP'!$A$"&amp;MATCH($J1745,SorP!$B$1:$B$6230,0))))</f>
        <v/>
      </c>
      <c r="U1745" s="238"/>
      <c r="V1745" s="270" t="e">
        <f>IF(C1745="",NA(),MATCH($B1745&amp;$C1745,'Smelter Look-up'!$J:$J,0))</f>
        <v>#N/A</v>
      </c>
      <c r="W1745" s="271"/>
      <c r="X1745" s="271">
        <f t="shared" si="250"/>
        <v>0</v>
      </c>
      <c r="Y1745" s="271"/>
      <c r="Z1745" s="271"/>
      <c r="AB1745" s="273" t="str">
        <f t="shared" si="251"/>
        <v/>
      </c>
    </row>
    <row r="1746" spans="1:28" s="272" customFormat="1" ht="20.25">
      <c r="A1746" s="214"/>
      <c r="B1746" s="215" t="str">
        <f>IF(LEN(A1746)=0,"",INDEX('Smelter Look-up'!$A:$A,MATCH($A1746,'Smelter Look-up'!$E:$E,0)))</f>
        <v/>
      </c>
      <c r="C1746" s="219" t="str">
        <f>IF(LEN(A1746)=0,"",INDEX('Smelter Look-up'!$C:$C,MATCH($A1746,'Smelter Look-up'!$E:$E,0)))</f>
        <v/>
      </c>
      <c r="D1746" s="278"/>
      <c r="E1746" s="215" t="s">
        <v>15631</v>
      </c>
      <c r="F1746" s="215" t="s">
        <v>15631</v>
      </c>
      <c r="G1746" s="215" t="s">
        <v>15631</v>
      </c>
      <c r="H1746" s="216" t="str">
        <f ca="1">IF(ISERROR($V1746),"",OFFSET('Smelter Look-up'!$G$4,$V1746-4,0))</f>
        <v/>
      </c>
      <c r="I1746" s="217" t="s">
        <v>15631</v>
      </c>
      <c r="J1746" s="217" t="s">
        <v>15631</v>
      </c>
      <c r="K1746" s="268"/>
      <c r="L1746" s="268"/>
      <c r="M1746" s="268"/>
      <c r="N1746" s="268"/>
      <c r="O1746" s="268"/>
      <c r="P1746" s="218"/>
      <c r="Q1746" s="269"/>
      <c r="R1746" s="215" t="str">
        <f ca="1">IF(ISERROR($V1746),"",OFFSET('Smelter Look-up'!$C$4,$V1746-4,0)&amp;"")</f>
        <v/>
      </c>
      <c r="S1746" s="222" t="str">
        <f t="shared" ca="1" si="249"/>
        <v/>
      </c>
      <c r="T1746" s="222" t="str">
        <f ca="1">IF(B1746="","",IF(ISERROR(MATCH($J1746,SorP!$B$1:$B$6230,0)),"",INDIRECT("'SorP'!$A$"&amp;MATCH($J1746,SorP!$B$1:$B$6230,0))))</f>
        <v/>
      </c>
      <c r="U1746" s="238"/>
      <c r="V1746" s="270" t="e">
        <f>IF(C1746="",NA(),MATCH($B1746&amp;$C1746,'Smelter Look-up'!$J:$J,0))</f>
        <v>#N/A</v>
      </c>
      <c r="W1746" s="271"/>
      <c r="X1746" s="271">
        <f t="shared" si="250"/>
        <v>0</v>
      </c>
      <c r="Y1746" s="271"/>
      <c r="Z1746" s="271"/>
      <c r="AB1746" s="273" t="str">
        <f t="shared" si="251"/>
        <v/>
      </c>
    </row>
    <row r="1747" spans="1:28" s="272" customFormat="1" ht="20.25">
      <c r="A1747" s="214"/>
      <c r="B1747" s="215" t="str">
        <f>IF(LEN(A1747)=0,"",INDEX('Smelter Look-up'!$A:$A,MATCH($A1747,'Smelter Look-up'!$E:$E,0)))</f>
        <v/>
      </c>
      <c r="C1747" s="219" t="str">
        <f>IF(LEN(A1747)=0,"",INDEX('Smelter Look-up'!$C:$C,MATCH($A1747,'Smelter Look-up'!$E:$E,0)))</f>
        <v/>
      </c>
      <c r="D1747" s="278"/>
      <c r="E1747" s="215" t="s">
        <v>15631</v>
      </c>
      <c r="F1747" s="215" t="s">
        <v>15631</v>
      </c>
      <c r="G1747" s="215" t="s">
        <v>15631</v>
      </c>
      <c r="H1747" s="216" t="str">
        <f ca="1">IF(ISERROR($V1747),"",OFFSET('Smelter Look-up'!$G$4,$V1747-4,0))</f>
        <v/>
      </c>
      <c r="I1747" s="217" t="s">
        <v>15631</v>
      </c>
      <c r="J1747" s="217" t="s">
        <v>15631</v>
      </c>
      <c r="K1747" s="268"/>
      <c r="L1747" s="268"/>
      <c r="M1747" s="268"/>
      <c r="N1747" s="268"/>
      <c r="O1747" s="268"/>
      <c r="P1747" s="218"/>
      <c r="Q1747" s="269"/>
      <c r="R1747" s="215" t="str">
        <f ca="1">IF(ISERROR($V1747),"",OFFSET('Smelter Look-up'!$C$4,$V1747-4,0)&amp;"")</f>
        <v/>
      </c>
      <c r="S1747" s="222" t="str">
        <f t="shared" ca="1" si="249"/>
        <v/>
      </c>
      <c r="T1747" s="222" t="str">
        <f ca="1">IF(B1747="","",IF(ISERROR(MATCH($J1747,SorP!$B$1:$B$6230,0)),"",INDIRECT("'SorP'!$A$"&amp;MATCH($J1747,SorP!$B$1:$B$6230,0))))</f>
        <v/>
      </c>
      <c r="U1747" s="238"/>
      <c r="V1747" s="270" t="e">
        <f>IF(C1747="",NA(),MATCH($B1747&amp;$C1747,'Smelter Look-up'!$J:$J,0))</f>
        <v>#N/A</v>
      </c>
      <c r="W1747" s="271"/>
      <c r="X1747" s="271">
        <f t="shared" si="250"/>
        <v>0</v>
      </c>
      <c r="Y1747" s="271"/>
      <c r="Z1747" s="271"/>
      <c r="AB1747" s="273" t="str">
        <f t="shared" si="251"/>
        <v/>
      </c>
    </row>
    <row r="1748" spans="1:28" s="272" customFormat="1" ht="20.25">
      <c r="A1748" s="214"/>
      <c r="B1748" s="215" t="str">
        <f>IF(LEN(A1748)=0,"",INDEX('Smelter Look-up'!$A:$A,MATCH($A1748,'Smelter Look-up'!$E:$E,0)))</f>
        <v/>
      </c>
      <c r="C1748" s="219" t="str">
        <f>IF(LEN(A1748)=0,"",INDEX('Smelter Look-up'!$C:$C,MATCH($A1748,'Smelter Look-up'!$E:$E,0)))</f>
        <v/>
      </c>
      <c r="D1748" s="278"/>
      <c r="E1748" s="215" t="s">
        <v>15631</v>
      </c>
      <c r="F1748" s="215" t="s">
        <v>15631</v>
      </c>
      <c r="G1748" s="215" t="s">
        <v>15631</v>
      </c>
      <c r="H1748" s="216" t="str">
        <f ca="1">IF(ISERROR($V1748),"",OFFSET('Smelter Look-up'!$G$4,$V1748-4,0))</f>
        <v/>
      </c>
      <c r="I1748" s="217" t="s">
        <v>15631</v>
      </c>
      <c r="J1748" s="217" t="s">
        <v>15631</v>
      </c>
      <c r="K1748" s="268"/>
      <c r="L1748" s="268"/>
      <c r="M1748" s="268"/>
      <c r="N1748" s="268"/>
      <c r="O1748" s="268"/>
      <c r="P1748" s="218"/>
      <c r="Q1748" s="269"/>
      <c r="R1748" s="215" t="str">
        <f ca="1">IF(ISERROR($V1748),"",OFFSET('Smelter Look-up'!$C$4,$V1748-4,0)&amp;"")</f>
        <v/>
      </c>
      <c r="S1748" s="222" t="str">
        <f t="shared" ca="1" si="249"/>
        <v/>
      </c>
      <c r="T1748" s="222" t="str">
        <f ca="1">IF(B1748="","",IF(ISERROR(MATCH($J1748,SorP!$B$1:$B$6230,0)),"",INDIRECT("'SorP'!$A$"&amp;MATCH($J1748,SorP!$B$1:$B$6230,0))))</f>
        <v/>
      </c>
      <c r="U1748" s="238"/>
      <c r="V1748" s="270" t="e">
        <f>IF(C1748="",NA(),MATCH($B1748&amp;$C1748,'Smelter Look-up'!$J:$J,0))</f>
        <v>#N/A</v>
      </c>
      <c r="W1748" s="271"/>
      <c r="X1748" s="271">
        <f t="shared" si="250"/>
        <v>0</v>
      </c>
      <c r="Y1748" s="271"/>
      <c r="Z1748" s="271"/>
      <c r="AB1748" s="273" t="str">
        <f t="shared" si="251"/>
        <v/>
      </c>
    </row>
    <row r="1749" spans="1:28" s="272" customFormat="1" ht="20.25">
      <c r="A1749" s="214"/>
      <c r="B1749" s="215" t="str">
        <f>IF(LEN(A1749)=0,"",INDEX('Smelter Look-up'!$A:$A,MATCH($A1749,'Smelter Look-up'!$E:$E,0)))</f>
        <v/>
      </c>
      <c r="C1749" s="219" t="str">
        <f>IF(LEN(A1749)=0,"",INDEX('Smelter Look-up'!$C:$C,MATCH($A1749,'Smelter Look-up'!$E:$E,0)))</f>
        <v/>
      </c>
      <c r="D1749" s="278"/>
      <c r="E1749" s="215" t="s">
        <v>15631</v>
      </c>
      <c r="F1749" s="215" t="s">
        <v>15631</v>
      </c>
      <c r="G1749" s="215" t="s">
        <v>15631</v>
      </c>
      <c r="H1749" s="216" t="str">
        <f ca="1">IF(ISERROR($V1749),"",OFFSET('Smelter Look-up'!$G$4,$V1749-4,0))</f>
        <v/>
      </c>
      <c r="I1749" s="217" t="s">
        <v>15631</v>
      </c>
      <c r="J1749" s="217" t="s">
        <v>15631</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si="250"/>
        <v>0</v>
      </c>
      <c r="Y1749" s="271"/>
      <c r="Z1749" s="271"/>
      <c r="AB1749" s="273" t="str">
        <f t="shared" si="251"/>
        <v/>
      </c>
    </row>
    <row r="1750" spans="1:28" s="272" customFormat="1" ht="20.25">
      <c r="A1750" s="214"/>
      <c r="B1750" s="215" t="str">
        <f>IF(LEN(A1750)=0,"",INDEX('Smelter Look-up'!$A:$A,MATCH($A1750,'Smelter Look-up'!$E:$E,0)))</f>
        <v/>
      </c>
      <c r="C1750" s="219" t="str">
        <f>IF(LEN(A1750)=0,"",INDEX('Smelter Look-up'!$C:$C,MATCH($A1750,'Smelter Look-up'!$E:$E,0)))</f>
        <v/>
      </c>
      <c r="D1750" s="278"/>
      <c r="E1750" s="215" t="s">
        <v>15631</v>
      </c>
      <c r="F1750" s="215" t="s">
        <v>15631</v>
      </c>
      <c r="G1750" s="215" t="s">
        <v>15631</v>
      </c>
      <c r="H1750" s="216" t="str">
        <f ca="1">IF(ISERROR($V1750),"",OFFSET('Smelter Look-up'!$G$4,$V1750-4,0))</f>
        <v/>
      </c>
      <c r="I1750" s="217" t="s">
        <v>15631</v>
      </c>
      <c r="J1750" s="217" t="s">
        <v>15631</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si="250"/>
        <v>0</v>
      </c>
      <c r="Y1750" s="271"/>
      <c r="Z1750" s="271"/>
      <c r="AB1750" s="273" t="str">
        <f t="shared" si="251"/>
        <v/>
      </c>
    </row>
    <row r="1751" spans="1:28" s="272" customFormat="1" ht="20.25">
      <c r="A1751" s="214"/>
      <c r="B1751" s="215" t="str">
        <f>IF(LEN(A1751)=0,"",INDEX('Smelter Look-up'!$A:$A,MATCH($A1751,'Smelter Look-up'!$E:$E,0)))</f>
        <v/>
      </c>
      <c r="C1751" s="219" t="str">
        <f>IF(LEN(A1751)=0,"",INDEX('Smelter Look-up'!$C:$C,MATCH($A1751,'Smelter Look-up'!$E:$E,0)))</f>
        <v/>
      </c>
      <c r="D1751" s="278"/>
      <c r="E1751" s="215" t="s">
        <v>15631</v>
      </c>
      <c r="F1751" s="215" t="s">
        <v>15631</v>
      </c>
      <c r="G1751" s="215" t="s">
        <v>15631</v>
      </c>
      <c r="H1751" s="216" t="str">
        <f ca="1">IF(ISERROR($V1751),"",OFFSET('Smelter Look-up'!$G$4,$V1751-4,0))</f>
        <v/>
      </c>
      <c r="I1751" s="217" t="s">
        <v>15631</v>
      </c>
      <c r="J1751" s="217" t="s">
        <v>15631</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si="250"/>
        <v>0</v>
      </c>
      <c r="Y1751" s="271"/>
      <c r="Z1751" s="271"/>
      <c r="AB1751" s="273" t="str">
        <f t="shared" si="251"/>
        <v/>
      </c>
    </row>
    <row r="1752" spans="1:28" s="272" customFormat="1" ht="20.25">
      <c r="A1752" s="214"/>
      <c r="B1752" s="215" t="str">
        <f>IF(LEN(A1752)=0,"",INDEX('Smelter Look-up'!$A:$A,MATCH($A1752,'Smelter Look-up'!$E:$E,0)))</f>
        <v/>
      </c>
      <c r="C1752" s="219" t="str">
        <f>IF(LEN(A1752)=0,"",INDEX('Smelter Look-up'!$C:$C,MATCH($A1752,'Smelter Look-up'!$E:$E,0)))</f>
        <v/>
      </c>
      <c r="D1752" s="278"/>
      <c r="E1752" s="215" t="s">
        <v>15631</v>
      </c>
      <c r="F1752" s="215" t="s">
        <v>15631</v>
      </c>
      <c r="G1752" s="215" t="s">
        <v>15631</v>
      </c>
      <c r="H1752" s="216" t="str">
        <f ca="1">IF(ISERROR($V1752),"",OFFSET('Smelter Look-up'!$G$4,$V1752-4,0))</f>
        <v/>
      </c>
      <c r="I1752" s="217" t="s">
        <v>15631</v>
      </c>
      <c r="J1752" s="217" t="s">
        <v>15631</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si="250"/>
        <v>0</v>
      </c>
      <c r="Y1752" s="271"/>
      <c r="Z1752" s="271"/>
      <c r="AB1752" s="273" t="str">
        <f t="shared" si="251"/>
        <v/>
      </c>
    </row>
    <row r="1753" spans="1:28" s="272" customFormat="1" ht="20.25">
      <c r="A1753" s="214"/>
      <c r="B1753" s="215" t="str">
        <f>IF(LEN(A1753)=0,"",INDEX('Smelter Look-up'!$A:$A,MATCH($A1753,'Smelter Look-up'!$E:$E,0)))</f>
        <v/>
      </c>
      <c r="C1753" s="219" t="str">
        <f>IF(LEN(A1753)=0,"",INDEX('Smelter Look-up'!$C:$C,MATCH($A1753,'Smelter Look-up'!$E:$E,0)))</f>
        <v/>
      </c>
      <c r="D1753" s="278"/>
      <c r="E1753" s="215" t="s">
        <v>15631</v>
      </c>
      <c r="F1753" s="215" t="s">
        <v>15631</v>
      </c>
      <c r="G1753" s="215" t="s">
        <v>15631</v>
      </c>
      <c r="H1753" s="216" t="str">
        <f ca="1">IF(ISERROR($V1753),"",OFFSET('Smelter Look-up'!$G$4,$V1753-4,0))</f>
        <v/>
      </c>
      <c r="I1753" s="217" t="s">
        <v>15631</v>
      </c>
      <c r="J1753" s="217" t="s">
        <v>15631</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si="250"/>
        <v>0</v>
      </c>
      <c r="Y1753" s="271"/>
      <c r="Z1753" s="271"/>
      <c r="AB1753" s="273" t="str">
        <f t="shared" si="251"/>
        <v/>
      </c>
    </row>
    <row r="1754" spans="1:28" s="272" customFormat="1" ht="20.25">
      <c r="A1754" s="214"/>
      <c r="B1754" s="215" t="str">
        <f>IF(LEN(A1754)=0,"",INDEX('Smelter Look-up'!$A:$A,MATCH($A1754,'Smelter Look-up'!$E:$E,0)))</f>
        <v/>
      </c>
      <c r="C1754" s="219" t="str">
        <f>IF(LEN(A1754)=0,"",INDEX('Smelter Look-up'!$C:$C,MATCH($A1754,'Smelter Look-up'!$E:$E,0)))</f>
        <v/>
      </c>
      <c r="D1754" s="278"/>
      <c r="E1754" s="215" t="s">
        <v>15631</v>
      </c>
      <c r="F1754" s="215" t="s">
        <v>15631</v>
      </c>
      <c r="G1754" s="215" t="s">
        <v>15631</v>
      </c>
      <c r="H1754" s="216" t="str">
        <f ca="1">IF(ISERROR($V1754),"",OFFSET('Smelter Look-up'!$G$4,$V1754-4,0))</f>
        <v/>
      </c>
      <c r="I1754" s="217" t="s">
        <v>15631</v>
      </c>
      <c r="J1754" s="217" t="s">
        <v>15631</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si="250"/>
        <v>0</v>
      </c>
      <c r="Y1754" s="271"/>
      <c r="Z1754" s="271"/>
      <c r="AB1754" s="273" t="str">
        <f t="shared" si="251"/>
        <v/>
      </c>
    </row>
    <row r="1755" spans="1:28" s="272" customFormat="1" ht="20.25">
      <c r="A1755" s="214"/>
      <c r="B1755" s="215" t="str">
        <f>IF(LEN(A1755)=0,"",INDEX('Smelter Look-up'!$A:$A,MATCH($A1755,'Smelter Look-up'!$E:$E,0)))</f>
        <v/>
      </c>
      <c r="C1755" s="219" t="str">
        <f>IF(LEN(A1755)=0,"",INDEX('Smelter Look-up'!$C:$C,MATCH($A1755,'Smelter Look-up'!$E:$E,0)))</f>
        <v/>
      </c>
      <c r="D1755" s="278"/>
      <c r="E1755" s="215" t="s">
        <v>15631</v>
      </c>
      <c r="F1755" s="215" t="s">
        <v>15631</v>
      </c>
      <c r="G1755" s="215" t="s">
        <v>15631</v>
      </c>
      <c r="H1755" s="216" t="str">
        <f ca="1">IF(ISERROR($V1755),"",OFFSET('Smelter Look-up'!$G$4,$V1755-4,0))</f>
        <v/>
      </c>
      <c r="I1755" s="217" t="s">
        <v>15631</v>
      </c>
      <c r="J1755" s="217" t="s">
        <v>15631</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
        <v>15631</v>
      </c>
      <c r="F1756" s="215" t="s">
        <v>15631</v>
      </c>
      <c r="G1756" s="215" t="s">
        <v>15631</v>
      </c>
      <c r="H1756" s="216" t="str">
        <f ca="1">IF(ISERROR($V1756),"",OFFSET('Smelter Look-up'!$G$4,$V1756-4,0))</f>
        <v/>
      </c>
      <c r="I1756" s="217" t="s">
        <v>15631</v>
      </c>
      <c r="J1756" s="217" t="s">
        <v>15631</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
        <v>15631</v>
      </c>
      <c r="F1757" s="215" t="s">
        <v>15631</v>
      </c>
      <c r="G1757" s="215" t="s">
        <v>15631</v>
      </c>
      <c r="H1757" s="216" t="str">
        <f ca="1">IF(ISERROR($V1757),"",OFFSET('Smelter Look-up'!$G$4,$V1757-4,0))</f>
        <v/>
      </c>
      <c r="I1757" s="217" t="s">
        <v>15631</v>
      </c>
      <c r="J1757" s="217" t="s">
        <v>15631</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
        <v>15631</v>
      </c>
      <c r="F1758" s="215" t="s">
        <v>15631</v>
      </c>
      <c r="G1758" s="215" t="s">
        <v>15631</v>
      </c>
      <c r="H1758" s="216" t="str">
        <f ca="1">IF(ISERROR($V1758),"",OFFSET('Smelter Look-up'!$G$4,$V1758-4,0))</f>
        <v/>
      </c>
      <c r="I1758" s="217" t="s">
        <v>15631</v>
      </c>
      <c r="J1758" s="217" t="s">
        <v>15631</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
        <v>15631</v>
      </c>
      <c r="F1759" s="215" t="s">
        <v>15631</v>
      </c>
      <c r="G1759" s="215" t="s">
        <v>15631</v>
      </c>
      <c r="H1759" s="216" t="str">
        <f ca="1">IF(ISERROR($V1759),"",OFFSET('Smelter Look-up'!$G$4,$V1759-4,0))</f>
        <v/>
      </c>
      <c r="I1759" s="217" t="s">
        <v>15631</v>
      </c>
      <c r="J1759" s="217" t="s">
        <v>15631</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
        <v>15631</v>
      </c>
      <c r="F1760" s="215" t="s">
        <v>15631</v>
      </c>
      <c r="G1760" s="215" t="s">
        <v>15631</v>
      </c>
      <c r="H1760" s="216" t="str">
        <f ca="1">IF(ISERROR($V1760),"",OFFSET('Smelter Look-up'!$G$4,$V1760-4,0))</f>
        <v/>
      </c>
      <c r="I1760" s="217" t="s">
        <v>15631</v>
      </c>
      <c r="J1760" s="217" t="s">
        <v>15631</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
        <v>15631</v>
      </c>
      <c r="F1761" s="215" t="s">
        <v>15631</v>
      </c>
      <c r="G1761" s="215" t="s">
        <v>15631</v>
      </c>
      <c r="H1761" s="216" t="str">
        <f ca="1">IF(ISERROR($V1761),"",OFFSET('Smelter Look-up'!$G$4,$V1761-4,0))</f>
        <v/>
      </c>
      <c r="I1761" s="217" t="s">
        <v>15631</v>
      </c>
      <c r="J1761" s="217" t="s">
        <v>15631</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
        <v>15631</v>
      </c>
      <c r="F1762" s="215" t="s">
        <v>15631</v>
      </c>
      <c r="G1762" s="215" t="s">
        <v>15631</v>
      </c>
      <c r="H1762" s="216" t="str">
        <f ca="1">IF(ISERROR($V1762),"",OFFSET('Smelter Look-up'!$G$4,$V1762-4,0))</f>
        <v/>
      </c>
      <c r="I1762" s="217" t="s">
        <v>15631</v>
      </c>
      <c r="J1762" s="217" t="s">
        <v>15631</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
        <v>15631</v>
      </c>
      <c r="F1763" s="215" t="s">
        <v>15631</v>
      </c>
      <c r="G1763" s="215" t="s">
        <v>15631</v>
      </c>
      <c r="H1763" s="216" t="str">
        <f ca="1">IF(ISERROR($V1763),"",OFFSET('Smelter Look-up'!$G$4,$V1763-4,0))</f>
        <v/>
      </c>
      <c r="I1763" s="217" t="s">
        <v>15631</v>
      </c>
      <c r="J1763" s="217" t="s">
        <v>15631</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
        <v>15631</v>
      </c>
      <c r="F1764" s="215" t="s">
        <v>15631</v>
      </c>
      <c r="G1764" s="215" t="s">
        <v>15631</v>
      </c>
      <c r="H1764" s="216" t="str">
        <f ca="1">IF(ISERROR($V1764),"",OFFSET('Smelter Look-up'!$G$4,$V1764-4,0))</f>
        <v/>
      </c>
      <c r="I1764" s="217" t="s">
        <v>15631</v>
      </c>
      <c r="J1764" s="217" t="s">
        <v>15631</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
        <v>15631</v>
      </c>
      <c r="F1765" s="215" t="s">
        <v>15631</v>
      </c>
      <c r="G1765" s="215" t="s">
        <v>15631</v>
      </c>
      <c r="H1765" s="216" t="str">
        <f ca="1">IF(ISERROR($V1765),"",OFFSET('Smelter Look-up'!$G$4,$V1765-4,0))</f>
        <v/>
      </c>
      <c r="I1765" s="217" t="s">
        <v>15631</v>
      </c>
      <c r="J1765" s="217" t="s">
        <v>15631</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
        <v>15631</v>
      </c>
      <c r="F1766" s="215" t="s">
        <v>15631</v>
      </c>
      <c r="G1766" s="215" t="s">
        <v>15631</v>
      </c>
      <c r="H1766" s="216" t="str">
        <f ca="1">IF(ISERROR($V1766),"",OFFSET('Smelter Look-up'!$G$4,$V1766-4,0))</f>
        <v/>
      </c>
      <c r="I1766" s="217" t="s">
        <v>15631</v>
      </c>
      <c r="J1766" s="217" t="s">
        <v>15631</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
        <v>15631</v>
      </c>
      <c r="F1767" s="215" t="s">
        <v>15631</v>
      </c>
      <c r="G1767" s="215" t="s">
        <v>15631</v>
      </c>
      <c r="H1767" s="216" t="str">
        <f ca="1">IF(ISERROR($V1767),"",OFFSET('Smelter Look-up'!$G$4,$V1767-4,0))</f>
        <v/>
      </c>
      <c r="I1767" s="217" t="s">
        <v>15631</v>
      </c>
      <c r="J1767" s="217" t="s">
        <v>15631</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
        <v>15631</v>
      </c>
      <c r="F1768" s="215" t="s">
        <v>15631</v>
      </c>
      <c r="G1768" s="215" t="s">
        <v>15631</v>
      </c>
      <c r="H1768" s="216" t="str">
        <f ca="1">IF(ISERROR($V1768),"",OFFSET('Smelter Look-up'!$G$4,$V1768-4,0))</f>
        <v/>
      </c>
      <c r="I1768" s="217" t="s">
        <v>15631</v>
      </c>
      <c r="J1768" s="217" t="s">
        <v>15631</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
        <v>15631</v>
      </c>
      <c r="F1769" s="215" t="s">
        <v>15631</v>
      </c>
      <c r="G1769" s="215" t="s">
        <v>15631</v>
      </c>
      <c r="H1769" s="216" t="str">
        <f ca="1">IF(ISERROR($V1769),"",OFFSET('Smelter Look-up'!$G$4,$V1769-4,0))</f>
        <v/>
      </c>
      <c r="I1769" s="217" t="s">
        <v>15631</v>
      </c>
      <c r="J1769" s="217" t="s">
        <v>15631</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
        <v>15631</v>
      </c>
      <c r="F1770" s="215" t="s">
        <v>15631</v>
      </c>
      <c r="G1770" s="215" t="s">
        <v>15631</v>
      </c>
      <c r="H1770" s="216" t="str">
        <f ca="1">IF(ISERROR($V1770),"",OFFSET('Smelter Look-up'!$G$4,$V1770-4,0))</f>
        <v/>
      </c>
      <c r="I1770" s="217" t="s">
        <v>15631</v>
      </c>
      <c r="J1770" s="217" t="s">
        <v>15631</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
        <v>15631</v>
      </c>
      <c r="F1771" s="215" t="s">
        <v>15631</v>
      </c>
      <c r="G1771" s="215" t="s">
        <v>15631</v>
      </c>
      <c r="H1771" s="216" t="str">
        <f ca="1">IF(ISERROR($V1771),"",OFFSET('Smelter Look-up'!$G$4,$V1771-4,0))</f>
        <v/>
      </c>
      <c r="I1771" s="217" t="s">
        <v>15631</v>
      </c>
      <c r="J1771" s="217" t="s">
        <v>15631</v>
      </c>
      <c r="K1771" s="268"/>
      <c r="L1771" s="268"/>
      <c r="M1771" s="268"/>
      <c r="N1771" s="268"/>
      <c r="O1771" s="268"/>
      <c r="P1771" s="218"/>
      <c r="Q1771" s="269"/>
      <c r="R1771" s="215" t="str">
        <f ca="1">IF(ISERROR($V1771),"",OFFSET('Smelter Look-up'!$C$4,$V1771-4,0)&amp;"")</f>
        <v/>
      </c>
      <c r="S1771" s="222" t="str">
        <f t="shared" ref="S1771" ca="1" si="252">IF(B1771="","",IF(ISERROR(MATCH($E1771,CL,0)),"Unknown",INDIRECT("'C'!$A$"&amp;MATCH($E1771,CL,0)+1)))</f>
        <v/>
      </c>
      <c r="T1771" s="222" t="str">
        <f ca="1">IF(B1771="","",IF(ISERROR(MATCH($J1771,SorP!$B$1:$B$6230,0)),"",INDIRECT("'SorP'!$A$"&amp;MATCH($J1771,SorP!$B$1:$B$6230,0))))</f>
        <v/>
      </c>
      <c r="U1771" s="238"/>
      <c r="V1771" s="270" t="e">
        <f>IF(C1771="",NA(),MATCH($B1771&amp;$C1771,'Smelter Look-up'!$J:$J,0))</f>
        <v>#N/A</v>
      </c>
      <c r="W1771" s="271"/>
      <c r="X1771" s="271">
        <f t="shared" ref="X1771" si="253">IF(AND(C1771="Smelter not listed",OR(LEN(D1771)=0,LEN(E1771)=0)),1,0)</f>
        <v>0</v>
      </c>
      <c r="Y1771" s="271"/>
      <c r="Z1771" s="271"/>
      <c r="AB1771" s="273" t="str">
        <f t="shared" ref="AB1771" si="254">B1771&amp;C1771</f>
        <v/>
      </c>
    </row>
    <row r="1772" spans="1:28" s="272" customFormat="1" ht="20.25">
      <c r="A1772" s="214"/>
      <c r="B1772" s="215" t="str">
        <f>IF(LEN(A1772)=0,"",INDEX('Smelter Look-up'!$A:$A,MATCH($A1772,'Smelter Look-up'!$E:$E,0)))</f>
        <v/>
      </c>
      <c r="C1772" s="219" t="str">
        <f>IF(LEN(A1772)=0,"",INDEX('Smelter Look-up'!$C:$C,MATCH($A1772,'Smelter Look-up'!$E:$E,0)))</f>
        <v/>
      </c>
      <c r="D1772" s="278"/>
      <c r="E1772" s="215" t="s">
        <v>15631</v>
      </c>
      <c r="F1772" s="215" t="s">
        <v>15631</v>
      </c>
      <c r="G1772" s="215" t="s">
        <v>15631</v>
      </c>
      <c r="H1772" s="216" t="str">
        <f ca="1">IF(ISERROR($V1772),"",OFFSET('Smelter Look-up'!$G$4,$V1772-4,0))</f>
        <v/>
      </c>
      <c r="I1772" s="217" t="s">
        <v>15631</v>
      </c>
      <c r="J1772" s="217" t="s">
        <v>15631</v>
      </c>
      <c r="K1772" s="268"/>
      <c r="L1772" s="268"/>
      <c r="M1772" s="268"/>
      <c r="N1772" s="268"/>
      <c r="O1772" s="268"/>
      <c r="P1772" s="218"/>
      <c r="Q1772" s="269"/>
      <c r="R1772" s="215" t="str">
        <f ca="1">IF(ISERROR($V1772),"",OFFSET('Smelter Look-up'!$C$4,$V1772-4,0)&amp;"")</f>
        <v/>
      </c>
      <c r="S1772" s="222" t="str">
        <f t="shared" ref="S1772:S1803" ca="1" si="255">IF(B1772="","",IF(ISERROR(MATCH($E1772,CL,0)),"Unknown",INDIRECT("'C'!$A$"&amp;MATCH($E1772,CL,0)+1)))</f>
        <v/>
      </c>
      <c r="T1772" s="222" t="str">
        <f ca="1">IF(B1772="","",IF(ISERROR(MATCH($J1772,SorP!$B$1:$B$6230,0)),"",INDIRECT("'SorP'!$A$"&amp;MATCH($J1772,SorP!$B$1:$B$6230,0))))</f>
        <v/>
      </c>
      <c r="U1772" s="238"/>
      <c r="V1772" s="270" t="e">
        <f>IF(C1772="",NA(),MATCH($B1772&amp;$C1772,'Smelter Look-up'!$J:$J,0))</f>
        <v>#N/A</v>
      </c>
      <c r="W1772" s="271"/>
      <c r="X1772" s="271">
        <f t="shared" ref="X1772:X1803" si="256">IF(AND(C1772="Smelter not listed",OR(LEN(D1772)=0,LEN(E1772)=0)),1,0)</f>
        <v>0</v>
      </c>
      <c r="Y1772" s="271"/>
      <c r="Z1772" s="271"/>
      <c r="AB1772" s="273" t="str">
        <f t="shared" ref="AB1772:AB1803" si="257">B1772&amp;C1772</f>
        <v/>
      </c>
    </row>
    <row r="1773" spans="1:28" s="272" customFormat="1" ht="20.25">
      <c r="A1773" s="214"/>
      <c r="B1773" s="215" t="str">
        <f>IF(LEN(A1773)=0,"",INDEX('Smelter Look-up'!$A:$A,MATCH($A1773,'Smelter Look-up'!$E:$E,0)))</f>
        <v/>
      </c>
      <c r="C1773" s="219" t="str">
        <f>IF(LEN(A1773)=0,"",INDEX('Smelter Look-up'!$C:$C,MATCH($A1773,'Smelter Look-up'!$E:$E,0)))</f>
        <v/>
      </c>
      <c r="D1773" s="278"/>
      <c r="E1773" s="215" t="s">
        <v>15631</v>
      </c>
      <c r="F1773" s="215" t="s">
        <v>15631</v>
      </c>
      <c r="G1773" s="215" t="s">
        <v>15631</v>
      </c>
      <c r="H1773" s="216" t="str">
        <f ca="1">IF(ISERROR($V1773),"",OFFSET('Smelter Look-up'!$G$4,$V1773-4,0))</f>
        <v/>
      </c>
      <c r="I1773" s="217" t="s">
        <v>15631</v>
      </c>
      <c r="J1773" s="217" t="s">
        <v>15631</v>
      </c>
      <c r="K1773" s="268"/>
      <c r="L1773" s="268"/>
      <c r="M1773" s="268"/>
      <c r="N1773" s="268"/>
      <c r="O1773" s="268"/>
      <c r="P1773" s="218"/>
      <c r="Q1773" s="269"/>
      <c r="R1773" s="215" t="str">
        <f ca="1">IF(ISERROR($V1773),"",OFFSET('Smelter Look-up'!$C$4,$V1773-4,0)&amp;"")</f>
        <v/>
      </c>
      <c r="S1773" s="222" t="str">
        <f t="shared" ca="1" si="255"/>
        <v/>
      </c>
      <c r="T1773" s="222" t="str">
        <f ca="1">IF(B1773="","",IF(ISERROR(MATCH($J1773,SorP!$B$1:$B$6230,0)),"",INDIRECT("'SorP'!$A$"&amp;MATCH($J1773,SorP!$B$1:$B$6230,0))))</f>
        <v/>
      </c>
      <c r="U1773" s="238"/>
      <c r="V1773" s="270" t="e">
        <f>IF(C1773="",NA(),MATCH($B1773&amp;$C1773,'Smelter Look-up'!$J:$J,0))</f>
        <v>#N/A</v>
      </c>
      <c r="W1773" s="271"/>
      <c r="X1773" s="271">
        <f t="shared" si="256"/>
        <v>0</v>
      </c>
      <c r="Y1773" s="271"/>
      <c r="Z1773" s="271"/>
      <c r="AB1773" s="273" t="str">
        <f t="shared" si="257"/>
        <v/>
      </c>
    </row>
    <row r="1774" spans="1:28" s="272" customFormat="1" ht="20.25">
      <c r="A1774" s="214"/>
      <c r="B1774" s="215" t="str">
        <f>IF(LEN(A1774)=0,"",INDEX('Smelter Look-up'!$A:$A,MATCH($A1774,'Smelter Look-up'!$E:$E,0)))</f>
        <v/>
      </c>
      <c r="C1774" s="219" t="str">
        <f>IF(LEN(A1774)=0,"",INDEX('Smelter Look-up'!$C:$C,MATCH($A1774,'Smelter Look-up'!$E:$E,0)))</f>
        <v/>
      </c>
      <c r="D1774" s="278"/>
      <c r="E1774" s="215" t="s">
        <v>15631</v>
      </c>
      <c r="F1774" s="215" t="s">
        <v>15631</v>
      </c>
      <c r="G1774" s="215" t="s">
        <v>15631</v>
      </c>
      <c r="H1774" s="216" t="str">
        <f ca="1">IF(ISERROR($V1774),"",OFFSET('Smelter Look-up'!$G$4,$V1774-4,0))</f>
        <v/>
      </c>
      <c r="I1774" s="217" t="s">
        <v>15631</v>
      </c>
      <c r="J1774" s="217" t="s">
        <v>15631</v>
      </c>
      <c r="K1774" s="268"/>
      <c r="L1774" s="268"/>
      <c r="M1774" s="268"/>
      <c r="N1774" s="268"/>
      <c r="O1774" s="268"/>
      <c r="P1774" s="218"/>
      <c r="Q1774" s="269"/>
      <c r="R1774" s="215" t="str">
        <f ca="1">IF(ISERROR($V1774),"",OFFSET('Smelter Look-up'!$C$4,$V1774-4,0)&amp;"")</f>
        <v/>
      </c>
      <c r="S1774" s="222" t="str">
        <f t="shared" ca="1" si="255"/>
        <v/>
      </c>
      <c r="T1774" s="222" t="str">
        <f ca="1">IF(B1774="","",IF(ISERROR(MATCH($J1774,SorP!$B$1:$B$6230,0)),"",INDIRECT("'SorP'!$A$"&amp;MATCH($J1774,SorP!$B$1:$B$6230,0))))</f>
        <v/>
      </c>
      <c r="U1774" s="238"/>
      <c r="V1774" s="270" t="e">
        <f>IF(C1774="",NA(),MATCH($B1774&amp;$C1774,'Smelter Look-up'!$J:$J,0))</f>
        <v>#N/A</v>
      </c>
      <c r="W1774" s="271"/>
      <c r="X1774" s="271">
        <f t="shared" si="256"/>
        <v>0</v>
      </c>
      <c r="Y1774" s="271"/>
      <c r="Z1774" s="271"/>
      <c r="AB1774" s="273" t="str">
        <f t="shared" si="257"/>
        <v/>
      </c>
    </row>
    <row r="1775" spans="1:28" s="272" customFormat="1" ht="20.25">
      <c r="A1775" s="214"/>
      <c r="B1775" s="215" t="str">
        <f>IF(LEN(A1775)=0,"",INDEX('Smelter Look-up'!$A:$A,MATCH($A1775,'Smelter Look-up'!$E:$E,0)))</f>
        <v/>
      </c>
      <c r="C1775" s="219" t="str">
        <f>IF(LEN(A1775)=0,"",INDEX('Smelter Look-up'!$C:$C,MATCH($A1775,'Smelter Look-up'!$E:$E,0)))</f>
        <v/>
      </c>
      <c r="D1775" s="278"/>
      <c r="E1775" s="215" t="s">
        <v>15631</v>
      </c>
      <c r="F1775" s="215" t="s">
        <v>15631</v>
      </c>
      <c r="G1775" s="215" t="s">
        <v>15631</v>
      </c>
      <c r="H1775" s="216" t="str">
        <f ca="1">IF(ISERROR($V1775),"",OFFSET('Smelter Look-up'!$G$4,$V1775-4,0))</f>
        <v/>
      </c>
      <c r="I1775" s="217" t="s">
        <v>15631</v>
      </c>
      <c r="J1775" s="217" t="s">
        <v>15631</v>
      </c>
      <c r="K1775" s="268"/>
      <c r="L1775" s="268"/>
      <c r="M1775" s="268"/>
      <c r="N1775" s="268"/>
      <c r="O1775" s="268"/>
      <c r="P1775" s="218"/>
      <c r="Q1775" s="269"/>
      <c r="R1775" s="215" t="str">
        <f ca="1">IF(ISERROR($V1775),"",OFFSET('Smelter Look-up'!$C$4,$V1775-4,0)&amp;"")</f>
        <v/>
      </c>
      <c r="S1775" s="222" t="str">
        <f t="shared" ca="1" si="255"/>
        <v/>
      </c>
      <c r="T1775" s="222" t="str">
        <f ca="1">IF(B1775="","",IF(ISERROR(MATCH($J1775,SorP!$B$1:$B$6230,0)),"",INDIRECT("'SorP'!$A$"&amp;MATCH($J1775,SorP!$B$1:$B$6230,0))))</f>
        <v/>
      </c>
      <c r="U1775" s="238"/>
      <c r="V1775" s="270" t="e">
        <f>IF(C1775="",NA(),MATCH($B1775&amp;$C1775,'Smelter Look-up'!$J:$J,0))</f>
        <v>#N/A</v>
      </c>
      <c r="W1775" s="271"/>
      <c r="X1775" s="271">
        <f t="shared" si="256"/>
        <v>0</v>
      </c>
      <c r="Y1775" s="271"/>
      <c r="Z1775" s="271"/>
      <c r="AB1775" s="273" t="str">
        <f t="shared" si="257"/>
        <v/>
      </c>
    </row>
    <row r="1776" spans="1:28" s="272" customFormat="1" ht="20.25">
      <c r="A1776" s="214"/>
      <c r="B1776" s="215" t="str">
        <f>IF(LEN(A1776)=0,"",INDEX('Smelter Look-up'!$A:$A,MATCH($A1776,'Smelter Look-up'!$E:$E,0)))</f>
        <v/>
      </c>
      <c r="C1776" s="219" t="str">
        <f>IF(LEN(A1776)=0,"",INDEX('Smelter Look-up'!$C:$C,MATCH($A1776,'Smelter Look-up'!$E:$E,0)))</f>
        <v/>
      </c>
      <c r="D1776" s="278"/>
      <c r="E1776" s="215" t="s">
        <v>15631</v>
      </c>
      <c r="F1776" s="215" t="s">
        <v>15631</v>
      </c>
      <c r="G1776" s="215" t="s">
        <v>15631</v>
      </c>
      <c r="H1776" s="216" t="str">
        <f ca="1">IF(ISERROR($V1776),"",OFFSET('Smelter Look-up'!$G$4,$V1776-4,0))</f>
        <v/>
      </c>
      <c r="I1776" s="217" t="s">
        <v>15631</v>
      </c>
      <c r="J1776" s="217" t="s">
        <v>15631</v>
      </c>
      <c r="K1776" s="268"/>
      <c r="L1776" s="268"/>
      <c r="M1776" s="268"/>
      <c r="N1776" s="268"/>
      <c r="O1776" s="268"/>
      <c r="P1776" s="218"/>
      <c r="Q1776" s="269"/>
      <c r="R1776" s="215" t="str">
        <f ca="1">IF(ISERROR($V1776),"",OFFSET('Smelter Look-up'!$C$4,$V1776-4,0)&amp;"")</f>
        <v/>
      </c>
      <c r="S1776" s="222" t="str">
        <f t="shared" ca="1" si="255"/>
        <v/>
      </c>
      <c r="T1776" s="222" t="str">
        <f ca="1">IF(B1776="","",IF(ISERROR(MATCH($J1776,SorP!$B$1:$B$6230,0)),"",INDIRECT("'SorP'!$A$"&amp;MATCH($J1776,SorP!$B$1:$B$6230,0))))</f>
        <v/>
      </c>
      <c r="U1776" s="238"/>
      <c r="V1776" s="270" t="e">
        <f>IF(C1776="",NA(),MATCH($B1776&amp;$C1776,'Smelter Look-up'!$J:$J,0))</f>
        <v>#N/A</v>
      </c>
      <c r="W1776" s="271"/>
      <c r="X1776" s="271">
        <f t="shared" si="256"/>
        <v>0</v>
      </c>
      <c r="Y1776" s="271"/>
      <c r="Z1776" s="271"/>
      <c r="AB1776" s="273" t="str">
        <f t="shared" si="257"/>
        <v/>
      </c>
    </row>
    <row r="1777" spans="1:28" s="272" customFormat="1" ht="20.25">
      <c r="A1777" s="214"/>
      <c r="B1777" s="215" t="str">
        <f>IF(LEN(A1777)=0,"",INDEX('Smelter Look-up'!$A:$A,MATCH($A1777,'Smelter Look-up'!$E:$E,0)))</f>
        <v/>
      </c>
      <c r="C1777" s="219" t="str">
        <f>IF(LEN(A1777)=0,"",INDEX('Smelter Look-up'!$C:$C,MATCH($A1777,'Smelter Look-up'!$E:$E,0)))</f>
        <v/>
      </c>
      <c r="D1777" s="278"/>
      <c r="E1777" s="215" t="s">
        <v>15631</v>
      </c>
      <c r="F1777" s="215" t="s">
        <v>15631</v>
      </c>
      <c r="G1777" s="215" t="s">
        <v>15631</v>
      </c>
      <c r="H1777" s="216" t="str">
        <f ca="1">IF(ISERROR($V1777),"",OFFSET('Smelter Look-up'!$G$4,$V1777-4,0))</f>
        <v/>
      </c>
      <c r="I1777" s="217" t="s">
        <v>15631</v>
      </c>
      <c r="J1777" s="217" t="s">
        <v>15631</v>
      </c>
      <c r="K1777" s="268"/>
      <c r="L1777" s="268"/>
      <c r="M1777" s="268"/>
      <c r="N1777" s="268"/>
      <c r="O1777" s="268"/>
      <c r="P1777" s="218"/>
      <c r="Q1777" s="269"/>
      <c r="R1777" s="215" t="str">
        <f ca="1">IF(ISERROR($V1777),"",OFFSET('Smelter Look-up'!$C$4,$V1777-4,0)&amp;"")</f>
        <v/>
      </c>
      <c r="S1777" s="222" t="str">
        <f t="shared" ca="1" si="255"/>
        <v/>
      </c>
      <c r="T1777" s="222" t="str">
        <f ca="1">IF(B1777="","",IF(ISERROR(MATCH($J1777,SorP!$B$1:$B$6230,0)),"",INDIRECT("'SorP'!$A$"&amp;MATCH($J1777,SorP!$B$1:$B$6230,0))))</f>
        <v/>
      </c>
      <c r="U1777" s="238"/>
      <c r="V1777" s="270" t="e">
        <f>IF(C1777="",NA(),MATCH($B1777&amp;$C1777,'Smelter Look-up'!$J:$J,0))</f>
        <v>#N/A</v>
      </c>
      <c r="W1777" s="271"/>
      <c r="X1777" s="271">
        <f t="shared" si="256"/>
        <v>0</v>
      </c>
      <c r="Y1777" s="271"/>
      <c r="Z1777" s="271"/>
      <c r="AB1777" s="273" t="str">
        <f t="shared" si="257"/>
        <v/>
      </c>
    </row>
    <row r="1778" spans="1:28" s="272" customFormat="1" ht="20.25">
      <c r="A1778" s="214"/>
      <c r="B1778" s="215" t="str">
        <f>IF(LEN(A1778)=0,"",INDEX('Smelter Look-up'!$A:$A,MATCH($A1778,'Smelter Look-up'!$E:$E,0)))</f>
        <v/>
      </c>
      <c r="C1778" s="219" t="str">
        <f>IF(LEN(A1778)=0,"",INDEX('Smelter Look-up'!$C:$C,MATCH($A1778,'Smelter Look-up'!$E:$E,0)))</f>
        <v/>
      </c>
      <c r="D1778" s="278"/>
      <c r="E1778" s="215" t="s">
        <v>15631</v>
      </c>
      <c r="F1778" s="215" t="s">
        <v>15631</v>
      </c>
      <c r="G1778" s="215" t="s">
        <v>15631</v>
      </c>
      <c r="H1778" s="216" t="str">
        <f ca="1">IF(ISERROR($V1778),"",OFFSET('Smelter Look-up'!$G$4,$V1778-4,0))</f>
        <v/>
      </c>
      <c r="I1778" s="217" t="s">
        <v>15631</v>
      </c>
      <c r="J1778" s="217" t="s">
        <v>15631</v>
      </c>
      <c r="K1778" s="268"/>
      <c r="L1778" s="268"/>
      <c r="M1778" s="268"/>
      <c r="N1778" s="268"/>
      <c r="O1778" s="268"/>
      <c r="P1778" s="218"/>
      <c r="Q1778" s="269"/>
      <c r="R1778" s="215" t="str">
        <f ca="1">IF(ISERROR($V1778),"",OFFSET('Smelter Look-up'!$C$4,$V1778-4,0)&amp;"")</f>
        <v/>
      </c>
      <c r="S1778" s="222" t="str">
        <f t="shared" ca="1" si="255"/>
        <v/>
      </c>
      <c r="T1778" s="222" t="str">
        <f ca="1">IF(B1778="","",IF(ISERROR(MATCH($J1778,SorP!$B$1:$B$6230,0)),"",INDIRECT("'SorP'!$A$"&amp;MATCH($J1778,SorP!$B$1:$B$6230,0))))</f>
        <v/>
      </c>
      <c r="U1778" s="238"/>
      <c r="V1778" s="270" t="e">
        <f>IF(C1778="",NA(),MATCH($B1778&amp;$C1778,'Smelter Look-up'!$J:$J,0))</f>
        <v>#N/A</v>
      </c>
      <c r="W1778" s="271"/>
      <c r="X1778" s="271">
        <f t="shared" si="256"/>
        <v>0</v>
      </c>
      <c r="Y1778" s="271"/>
      <c r="Z1778" s="271"/>
      <c r="AB1778" s="273" t="str">
        <f t="shared" si="257"/>
        <v/>
      </c>
    </row>
    <row r="1779" spans="1:28" s="272" customFormat="1" ht="20.25">
      <c r="A1779" s="214"/>
      <c r="B1779" s="215" t="str">
        <f>IF(LEN(A1779)=0,"",INDEX('Smelter Look-up'!$A:$A,MATCH($A1779,'Smelter Look-up'!$E:$E,0)))</f>
        <v/>
      </c>
      <c r="C1779" s="219" t="str">
        <f>IF(LEN(A1779)=0,"",INDEX('Smelter Look-up'!$C:$C,MATCH($A1779,'Smelter Look-up'!$E:$E,0)))</f>
        <v/>
      </c>
      <c r="D1779" s="278"/>
      <c r="E1779" s="215" t="s">
        <v>15631</v>
      </c>
      <c r="F1779" s="215" t="s">
        <v>15631</v>
      </c>
      <c r="G1779" s="215" t="s">
        <v>15631</v>
      </c>
      <c r="H1779" s="216" t="str">
        <f ca="1">IF(ISERROR($V1779),"",OFFSET('Smelter Look-up'!$G$4,$V1779-4,0))</f>
        <v/>
      </c>
      <c r="I1779" s="217" t="s">
        <v>15631</v>
      </c>
      <c r="J1779" s="217" t="s">
        <v>15631</v>
      </c>
      <c r="K1779" s="268"/>
      <c r="L1779" s="268"/>
      <c r="M1779" s="268"/>
      <c r="N1779" s="268"/>
      <c r="O1779" s="268"/>
      <c r="P1779" s="218"/>
      <c r="Q1779" s="269"/>
      <c r="R1779" s="215" t="str">
        <f ca="1">IF(ISERROR($V1779),"",OFFSET('Smelter Look-up'!$C$4,$V1779-4,0)&amp;"")</f>
        <v/>
      </c>
      <c r="S1779" s="222" t="str">
        <f t="shared" ca="1" si="255"/>
        <v/>
      </c>
      <c r="T1779" s="222" t="str">
        <f ca="1">IF(B1779="","",IF(ISERROR(MATCH($J1779,SorP!$B$1:$B$6230,0)),"",INDIRECT("'SorP'!$A$"&amp;MATCH($J1779,SorP!$B$1:$B$6230,0))))</f>
        <v/>
      </c>
      <c r="U1779" s="238"/>
      <c r="V1779" s="270" t="e">
        <f>IF(C1779="",NA(),MATCH($B1779&amp;$C1779,'Smelter Look-up'!$J:$J,0))</f>
        <v>#N/A</v>
      </c>
      <c r="W1779" s="271"/>
      <c r="X1779" s="271">
        <f t="shared" si="256"/>
        <v>0</v>
      </c>
      <c r="Y1779" s="271"/>
      <c r="Z1779" s="271"/>
      <c r="AB1779" s="273" t="str">
        <f t="shared" si="257"/>
        <v/>
      </c>
    </row>
    <row r="1780" spans="1:28" s="272" customFormat="1" ht="20.25">
      <c r="A1780" s="214"/>
      <c r="B1780" s="215" t="str">
        <f>IF(LEN(A1780)=0,"",INDEX('Smelter Look-up'!$A:$A,MATCH($A1780,'Smelter Look-up'!$E:$E,0)))</f>
        <v/>
      </c>
      <c r="C1780" s="219" t="str">
        <f>IF(LEN(A1780)=0,"",INDEX('Smelter Look-up'!$C:$C,MATCH($A1780,'Smelter Look-up'!$E:$E,0)))</f>
        <v/>
      </c>
      <c r="D1780" s="278"/>
      <c r="E1780" s="215" t="s">
        <v>15631</v>
      </c>
      <c r="F1780" s="215" t="s">
        <v>15631</v>
      </c>
      <c r="G1780" s="215" t="s">
        <v>15631</v>
      </c>
      <c r="H1780" s="216" t="str">
        <f ca="1">IF(ISERROR($V1780),"",OFFSET('Smelter Look-up'!$G$4,$V1780-4,0))</f>
        <v/>
      </c>
      <c r="I1780" s="217" t="s">
        <v>15631</v>
      </c>
      <c r="J1780" s="217" t="s">
        <v>15631</v>
      </c>
      <c r="K1780" s="268"/>
      <c r="L1780" s="268"/>
      <c r="M1780" s="268"/>
      <c r="N1780" s="268"/>
      <c r="O1780" s="268"/>
      <c r="P1780" s="218"/>
      <c r="Q1780" s="269"/>
      <c r="R1780" s="215" t="str">
        <f ca="1">IF(ISERROR($V1780),"",OFFSET('Smelter Look-up'!$C$4,$V1780-4,0)&amp;"")</f>
        <v/>
      </c>
      <c r="S1780" s="222" t="str">
        <f t="shared" ca="1" si="255"/>
        <v/>
      </c>
      <c r="T1780" s="222" t="str">
        <f ca="1">IF(B1780="","",IF(ISERROR(MATCH($J1780,SorP!$B$1:$B$6230,0)),"",INDIRECT("'SorP'!$A$"&amp;MATCH($J1780,SorP!$B$1:$B$6230,0))))</f>
        <v/>
      </c>
      <c r="U1780" s="238"/>
      <c r="V1780" s="270" t="e">
        <f>IF(C1780="",NA(),MATCH($B1780&amp;$C1780,'Smelter Look-up'!$J:$J,0))</f>
        <v>#N/A</v>
      </c>
      <c r="W1780" s="271"/>
      <c r="X1780" s="271">
        <f t="shared" si="256"/>
        <v>0</v>
      </c>
      <c r="Y1780" s="271"/>
      <c r="Z1780" s="271"/>
      <c r="AB1780" s="273" t="str">
        <f t="shared" si="257"/>
        <v/>
      </c>
    </row>
    <row r="1781" spans="1:28" s="272" customFormat="1" ht="20.25">
      <c r="A1781" s="214"/>
      <c r="B1781" s="215" t="str">
        <f>IF(LEN(A1781)=0,"",INDEX('Smelter Look-up'!$A:$A,MATCH($A1781,'Smelter Look-up'!$E:$E,0)))</f>
        <v/>
      </c>
      <c r="C1781" s="219" t="str">
        <f>IF(LEN(A1781)=0,"",INDEX('Smelter Look-up'!$C:$C,MATCH($A1781,'Smelter Look-up'!$E:$E,0)))</f>
        <v/>
      </c>
      <c r="D1781" s="278"/>
      <c r="E1781" s="215" t="s">
        <v>15631</v>
      </c>
      <c r="F1781" s="215" t="s">
        <v>15631</v>
      </c>
      <c r="G1781" s="215" t="s">
        <v>15631</v>
      </c>
      <c r="H1781" s="216" t="str">
        <f ca="1">IF(ISERROR($V1781),"",OFFSET('Smelter Look-up'!$G$4,$V1781-4,0))</f>
        <v/>
      </c>
      <c r="I1781" s="217" t="s">
        <v>15631</v>
      </c>
      <c r="J1781" s="217" t="s">
        <v>15631</v>
      </c>
      <c r="K1781" s="268"/>
      <c r="L1781" s="268"/>
      <c r="M1781" s="268"/>
      <c r="N1781" s="268"/>
      <c r="O1781" s="268"/>
      <c r="P1781" s="218"/>
      <c r="Q1781" s="269"/>
      <c r="R1781" s="215" t="str">
        <f ca="1">IF(ISERROR($V1781),"",OFFSET('Smelter Look-up'!$C$4,$V1781-4,0)&amp;"")</f>
        <v/>
      </c>
      <c r="S1781" s="222" t="str">
        <f t="shared" ca="1" si="255"/>
        <v/>
      </c>
      <c r="T1781" s="222" t="str">
        <f ca="1">IF(B1781="","",IF(ISERROR(MATCH($J1781,SorP!$B$1:$B$6230,0)),"",INDIRECT("'SorP'!$A$"&amp;MATCH($J1781,SorP!$B$1:$B$6230,0))))</f>
        <v/>
      </c>
      <c r="U1781" s="238"/>
      <c r="V1781" s="270" t="e">
        <f>IF(C1781="",NA(),MATCH($B1781&amp;$C1781,'Smelter Look-up'!$J:$J,0))</f>
        <v>#N/A</v>
      </c>
      <c r="W1781" s="271"/>
      <c r="X1781" s="271">
        <f t="shared" si="256"/>
        <v>0</v>
      </c>
      <c r="Y1781" s="271"/>
      <c r="Z1781" s="271"/>
      <c r="AB1781" s="273" t="str">
        <f t="shared" si="257"/>
        <v/>
      </c>
    </row>
    <row r="1782" spans="1:28" s="272" customFormat="1" ht="20.25">
      <c r="A1782" s="214"/>
      <c r="B1782" s="215" t="str">
        <f>IF(LEN(A1782)=0,"",INDEX('Smelter Look-up'!$A:$A,MATCH($A1782,'Smelter Look-up'!$E:$E,0)))</f>
        <v/>
      </c>
      <c r="C1782" s="219" t="str">
        <f>IF(LEN(A1782)=0,"",INDEX('Smelter Look-up'!$C:$C,MATCH($A1782,'Smelter Look-up'!$E:$E,0)))</f>
        <v/>
      </c>
      <c r="D1782" s="278"/>
      <c r="E1782" s="215" t="s">
        <v>15631</v>
      </c>
      <c r="F1782" s="215" t="s">
        <v>15631</v>
      </c>
      <c r="G1782" s="215" t="s">
        <v>15631</v>
      </c>
      <c r="H1782" s="216" t="str">
        <f ca="1">IF(ISERROR($V1782),"",OFFSET('Smelter Look-up'!$G$4,$V1782-4,0))</f>
        <v/>
      </c>
      <c r="I1782" s="217" t="s">
        <v>15631</v>
      </c>
      <c r="J1782" s="217" t="s">
        <v>15631</v>
      </c>
      <c r="K1782" s="268"/>
      <c r="L1782" s="268"/>
      <c r="M1782" s="268"/>
      <c r="N1782" s="268"/>
      <c r="O1782" s="268"/>
      <c r="P1782" s="218"/>
      <c r="Q1782" s="269"/>
      <c r="R1782" s="215" t="str">
        <f ca="1">IF(ISERROR($V1782),"",OFFSET('Smelter Look-up'!$C$4,$V1782-4,0)&amp;"")</f>
        <v/>
      </c>
      <c r="S1782" s="222" t="str">
        <f t="shared" ca="1" si="255"/>
        <v/>
      </c>
      <c r="T1782" s="222" t="str">
        <f ca="1">IF(B1782="","",IF(ISERROR(MATCH($J1782,SorP!$B$1:$B$6230,0)),"",INDIRECT("'SorP'!$A$"&amp;MATCH($J1782,SorP!$B$1:$B$6230,0))))</f>
        <v/>
      </c>
      <c r="U1782" s="238"/>
      <c r="V1782" s="270" t="e">
        <f>IF(C1782="",NA(),MATCH($B1782&amp;$C1782,'Smelter Look-up'!$J:$J,0))</f>
        <v>#N/A</v>
      </c>
      <c r="W1782" s="271"/>
      <c r="X1782" s="271">
        <f t="shared" si="256"/>
        <v>0</v>
      </c>
      <c r="Y1782" s="271"/>
      <c r="Z1782" s="271"/>
      <c r="AB1782" s="273" t="str">
        <f t="shared" si="257"/>
        <v/>
      </c>
    </row>
    <row r="1783" spans="1:28" s="272" customFormat="1" ht="20.25">
      <c r="A1783" s="214"/>
      <c r="B1783" s="215" t="str">
        <f>IF(LEN(A1783)=0,"",INDEX('Smelter Look-up'!$A:$A,MATCH($A1783,'Smelter Look-up'!$E:$E,0)))</f>
        <v/>
      </c>
      <c r="C1783" s="219" t="str">
        <f>IF(LEN(A1783)=0,"",INDEX('Smelter Look-up'!$C:$C,MATCH($A1783,'Smelter Look-up'!$E:$E,0)))</f>
        <v/>
      </c>
      <c r="D1783" s="278"/>
      <c r="E1783" s="215" t="s">
        <v>15631</v>
      </c>
      <c r="F1783" s="215" t="s">
        <v>15631</v>
      </c>
      <c r="G1783" s="215" t="s">
        <v>15631</v>
      </c>
      <c r="H1783" s="216" t="str">
        <f ca="1">IF(ISERROR($V1783),"",OFFSET('Smelter Look-up'!$G$4,$V1783-4,0))</f>
        <v/>
      </c>
      <c r="I1783" s="217" t="s">
        <v>15631</v>
      </c>
      <c r="J1783" s="217" t="s">
        <v>15631</v>
      </c>
      <c r="K1783" s="268"/>
      <c r="L1783" s="268"/>
      <c r="M1783" s="268"/>
      <c r="N1783" s="268"/>
      <c r="O1783" s="268"/>
      <c r="P1783" s="218"/>
      <c r="Q1783" s="269"/>
      <c r="R1783" s="215" t="str">
        <f ca="1">IF(ISERROR($V1783),"",OFFSET('Smelter Look-up'!$C$4,$V1783-4,0)&amp;"")</f>
        <v/>
      </c>
      <c r="S1783" s="222" t="str">
        <f t="shared" ca="1" si="255"/>
        <v/>
      </c>
      <c r="T1783" s="222" t="str">
        <f ca="1">IF(B1783="","",IF(ISERROR(MATCH($J1783,SorP!$B$1:$B$6230,0)),"",INDIRECT("'SorP'!$A$"&amp;MATCH($J1783,SorP!$B$1:$B$6230,0))))</f>
        <v/>
      </c>
      <c r="U1783" s="238"/>
      <c r="V1783" s="270" t="e">
        <f>IF(C1783="",NA(),MATCH($B1783&amp;$C1783,'Smelter Look-up'!$J:$J,0))</f>
        <v>#N/A</v>
      </c>
      <c r="W1783" s="271"/>
      <c r="X1783" s="271">
        <f t="shared" si="256"/>
        <v>0</v>
      </c>
      <c r="Y1783" s="271"/>
      <c r="Z1783" s="271"/>
      <c r="AB1783" s="273" t="str">
        <f t="shared" si="257"/>
        <v/>
      </c>
    </row>
    <row r="1784" spans="1:28" s="272" customFormat="1" ht="20.25">
      <c r="A1784" s="214"/>
      <c r="B1784" s="215" t="str">
        <f>IF(LEN(A1784)=0,"",INDEX('Smelter Look-up'!$A:$A,MATCH($A1784,'Smelter Look-up'!$E:$E,0)))</f>
        <v/>
      </c>
      <c r="C1784" s="219" t="str">
        <f>IF(LEN(A1784)=0,"",INDEX('Smelter Look-up'!$C:$C,MATCH($A1784,'Smelter Look-up'!$E:$E,0)))</f>
        <v/>
      </c>
      <c r="D1784" s="278"/>
      <c r="E1784" s="215" t="s">
        <v>15631</v>
      </c>
      <c r="F1784" s="215" t="s">
        <v>15631</v>
      </c>
      <c r="G1784" s="215" t="s">
        <v>15631</v>
      </c>
      <c r="H1784" s="216" t="str">
        <f ca="1">IF(ISERROR($V1784),"",OFFSET('Smelter Look-up'!$G$4,$V1784-4,0))</f>
        <v/>
      </c>
      <c r="I1784" s="217" t="s">
        <v>15631</v>
      </c>
      <c r="J1784" s="217" t="s">
        <v>15631</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si="256"/>
        <v>0</v>
      </c>
      <c r="Y1784" s="271"/>
      <c r="Z1784" s="271"/>
      <c r="AB1784" s="273" t="str">
        <f t="shared" si="257"/>
        <v/>
      </c>
    </row>
    <row r="1785" spans="1:28" s="272" customFormat="1" ht="20.25">
      <c r="A1785" s="214"/>
      <c r="B1785" s="215" t="str">
        <f>IF(LEN(A1785)=0,"",INDEX('Smelter Look-up'!$A:$A,MATCH($A1785,'Smelter Look-up'!$E:$E,0)))</f>
        <v/>
      </c>
      <c r="C1785" s="219" t="str">
        <f>IF(LEN(A1785)=0,"",INDEX('Smelter Look-up'!$C:$C,MATCH($A1785,'Smelter Look-up'!$E:$E,0)))</f>
        <v/>
      </c>
      <c r="D1785" s="278"/>
      <c r="E1785" s="215" t="s">
        <v>15631</v>
      </c>
      <c r="F1785" s="215" t="s">
        <v>15631</v>
      </c>
      <c r="G1785" s="215" t="s">
        <v>15631</v>
      </c>
      <c r="H1785" s="216" t="str">
        <f ca="1">IF(ISERROR($V1785),"",OFFSET('Smelter Look-up'!$G$4,$V1785-4,0))</f>
        <v/>
      </c>
      <c r="I1785" s="217" t="s">
        <v>15631</v>
      </c>
      <c r="J1785" s="217" t="s">
        <v>15631</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si="256"/>
        <v>0</v>
      </c>
      <c r="Y1785" s="271"/>
      <c r="Z1785" s="271"/>
      <c r="AB1785" s="273" t="str">
        <f t="shared" si="257"/>
        <v/>
      </c>
    </row>
    <row r="1786" spans="1:28" s="272" customFormat="1" ht="20.25">
      <c r="A1786" s="214"/>
      <c r="B1786" s="215" t="str">
        <f>IF(LEN(A1786)=0,"",INDEX('Smelter Look-up'!$A:$A,MATCH($A1786,'Smelter Look-up'!$E:$E,0)))</f>
        <v/>
      </c>
      <c r="C1786" s="219" t="str">
        <f>IF(LEN(A1786)=0,"",INDEX('Smelter Look-up'!$C:$C,MATCH($A1786,'Smelter Look-up'!$E:$E,0)))</f>
        <v/>
      </c>
      <c r="D1786" s="278"/>
      <c r="E1786" s="215" t="s">
        <v>15631</v>
      </c>
      <c r="F1786" s="215" t="s">
        <v>15631</v>
      </c>
      <c r="G1786" s="215" t="s">
        <v>15631</v>
      </c>
      <c r="H1786" s="216" t="str">
        <f ca="1">IF(ISERROR($V1786),"",OFFSET('Smelter Look-up'!$G$4,$V1786-4,0))</f>
        <v/>
      </c>
      <c r="I1786" s="217" t="s">
        <v>15631</v>
      </c>
      <c r="J1786" s="217" t="s">
        <v>15631</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si="256"/>
        <v>0</v>
      </c>
      <c r="Y1786" s="271"/>
      <c r="Z1786" s="271"/>
      <c r="AB1786" s="273" t="str">
        <f t="shared" si="257"/>
        <v/>
      </c>
    </row>
    <row r="1787" spans="1:28" s="272" customFormat="1" ht="20.25">
      <c r="A1787" s="214"/>
      <c r="B1787" s="215" t="str">
        <f>IF(LEN(A1787)=0,"",INDEX('Smelter Look-up'!$A:$A,MATCH($A1787,'Smelter Look-up'!$E:$E,0)))</f>
        <v/>
      </c>
      <c r="C1787" s="219" t="str">
        <f>IF(LEN(A1787)=0,"",INDEX('Smelter Look-up'!$C:$C,MATCH($A1787,'Smelter Look-up'!$E:$E,0)))</f>
        <v/>
      </c>
      <c r="D1787" s="278"/>
      <c r="E1787" s="215" t="s">
        <v>15631</v>
      </c>
      <c r="F1787" s="215" t="s">
        <v>15631</v>
      </c>
      <c r="G1787" s="215" t="s">
        <v>15631</v>
      </c>
      <c r="H1787" s="216" t="str">
        <f ca="1">IF(ISERROR($V1787),"",OFFSET('Smelter Look-up'!$G$4,$V1787-4,0))</f>
        <v/>
      </c>
      <c r="I1787" s="217" t="s">
        <v>15631</v>
      </c>
      <c r="J1787" s="217" t="s">
        <v>15631</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
        <v>15631</v>
      </c>
      <c r="F1788" s="215" t="s">
        <v>15631</v>
      </c>
      <c r="G1788" s="215" t="s">
        <v>15631</v>
      </c>
      <c r="H1788" s="216" t="str">
        <f ca="1">IF(ISERROR($V1788),"",OFFSET('Smelter Look-up'!$G$4,$V1788-4,0))</f>
        <v/>
      </c>
      <c r="I1788" s="217" t="s">
        <v>15631</v>
      </c>
      <c r="J1788" s="217" t="s">
        <v>15631</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
        <v>15631</v>
      </c>
      <c r="F1789" s="215" t="s">
        <v>15631</v>
      </c>
      <c r="G1789" s="215" t="s">
        <v>15631</v>
      </c>
      <c r="H1789" s="216" t="str">
        <f ca="1">IF(ISERROR($V1789),"",OFFSET('Smelter Look-up'!$G$4,$V1789-4,0))</f>
        <v/>
      </c>
      <c r="I1789" s="217" t="s">
        <v>15631</v>
      </c>
      <c r="J1789" s="217" t="s">
        <v>15631</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
        <v>15631</v>
      </c>
      <c r="F1790" s="215" t="s">
        <v>15631</v>
      </c>
      <c r="G1790" s="215" t="s">
        <v>15631</v>
      </c>
      <c r="H1790" s="216" t="str">
        <f ca="1">IF(ISERROR($V1790),"",OFFSET('Smelter Look-up'!$G$4,$V1790-4,0))</f>
        <v/>
      </c>
      <c r="I1790" s="217" t="s">
        <v>15631</v>
      </c>
      <c r="J1790" s="217" t="s">
        <v>15631</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
        <v>15631</v>
      </c>
      <c r="F1791" s="215" t="s">
        <v>15631</v>
      </c>
      <c r="G1791" s="215" t="s">
        <v>15631</v>
      </c>
      <c r="H1791" s="216" t="str">
        <f ca="1">IF(ISERROR($V1791),"",OFFSET('Smelter Look-up'!$G$4,$V1791-4,0))</f>
        <v/>
      </c>
      <c r="I1791" s="217" t="s">
        <v>15631</v>
      </c>
      <c r="J1791" s="217" t="s">
        <v>15631</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
        <v>15631</v>
      </c>
      <c r="F1792" s="215" t="s">
        <v>15631</v>
      </c>
      <c r="G1792" s="215" t="s">
        <v>15631</v>
      </c>
      <c r="H1792" s="216" t="str">
        <f ca="1">IF(ISERROR($V1792),"",OFFSET('Smelter Look-up'!$G$4,$V1792-4,0))</f>
        <v/>
      </c>
      <c r="I1792" s="217" t="s">
        <v>15631</v>
      </c>
      <c r="J1792" s="217" t="s">
        <v>15631</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
        <v>15631</v>
      </c>
      <c r="F1793" s="215" t="s">
        <v>15631</v>
      </c>
      <c r="G1793" s="215" t="s">
        <v>15631</v>
      </c>
      <c r="H1793" s="216" t="str">
        <f ca="1">IF(ISERROR($V1793),"",OFFSET('Smelter Look-up'!$G$4,$V1793-4,0))</f>
        <v/>
      </c>
      <c r="I1793" s="217" t="s">
        <v>15631</v>
      </c>
      <c r="J1793" s="217" t="s">
        <v>15631</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
        <v>15631</v>
      </c>
      <c r="F1794" s="215" t="s">
        <v>15631</v>
      </c>
      <c r="G1794" s="215" t="s">
        <v>15631</v>
      </c>
      <c r="H1794" s="216" t="str">
        <f ca="1">IF(ISERROR($V1794),"",OFFSET('Smelter Look-up'!$G$4,$V1794-4,0))</f>
        <v/>
      </c>
      <c r="I1794" s="217" t="s">
        <v>15631</v>
      </c>
      <c r="J1794" s="217" t="s">
        <v>15631</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
        <v>15631</v>
      </c>
      <c r="F1795" s="215" t="s">
        <v>15631</v>
      </c>
      <c r="G1795" s="215" t="s">
        <v>15631</v>
      </c>
      <c r="H1795" s="216" t="str">
        <f ca="1">IF(ISERROR($V1795),"",OFFSET('Smelter Look-up'!$G$4,$V1795-4,0))</f>
        <v/>
      </c>
      <c r="I1795" s="217" t="s">
        <v>15631</v>
      </c>
      <c r="J1795" s="217" t="s">
        <v>15631</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
        <v>15631</v>
      </c>
      <c r="F1796" s="215" t="s">
        <v>15631</v>
      </c>
      <c r="G1796" s="215" t="s">
        <v>15631</v>
      </c>
      <c r="H1796" s="216" t="str">
        <f ca="1">IF(ISERROR($V1796),"",OFFSET('Smelter Look-up'!$G$4,$V1796-4,0))</f>
        <v/>
      </c>
      <c r="I1796" s="217" t="s">
        <v>15631</v>
      </c>
      <c r="J1796" s="217" t="s">
        <v>15631</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
        <v>15631</v>
      </c>
      <c r="F1797" s="215" t="s">
        <v>15631</v>
      </c>
      <c r="G1797" s="215" t="s">
        <v>15631</v>
      </c>
      <c r="H1797" s="216" t="str">
        <f ca="1">IF(ISERROR($V1797),"",OFFSET('Smelter Look-up'!$G$4,$V1797-4,0))</f>
        <v/>
      </c>
      <c r="I1797" s="217" t="s">
        <v>15631</v>
      </c>
      <c r="J1797" s="217" t="s">
        <v>15631</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
        <v>15631</v>
      </c>
      <c r="F1798" s="215" t="s">
        <v>15631</v>
      </c>
      <c r="G1798" s="215" t="s">
        <v>15631</v>
      </c>
      <c r="H1798" s="216" t="str">
        <f ca="1">IF(ISERROR($V1798),"",OFFSET('Smelter Look-up'!$G$4,$V1798-4,0))</f>
        <v/>
      </c>
      <c r="I1798" s="217" t="s">
        <v>15631</v>
      </c>
      <c r="J1798" s="217" t="s">
        <v>15631</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
        <v>15631</v>
      </c>
      <c r="F1799" s="215" t="s">
        <v>15631</v>
      </c>
      <c r="G1799" s="215" t="s">
        <v>15631</v>
      </c>
      <c r="H1799" s="216" t="str">
        <f ca="1">IF(ISERROR($V1799),"",OFFSET('Smelter Look-up'!$G$4,$V1799-4,0))</f>
        <v/>
      </c>
      <c r="I1799" s="217" t="s">
        <v>15631</v>
      </c>
      <c r="J1799" s="217" t="s">
        <v>15631</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
        <v>15631</v>
      </c>
      <c r="F1800" s="215" t="s">
        <v>15631</v>
      </c>
      <c r="G1800" s="215" t="s">
        <v>15631</v>
      </c>
      <c r="H1800" s="216" t="str">
        <f ca="1">IF(ISERROR($V1800),"",OFFSET('Smelter Look-up'!$G$4,$V1800-4,0))</f>
        <v/>
      </c>
      <c r="I1800" s="217" t="s">
        <v>15631</v>
      </c>
      <c r="J1800" s="217" t="s">
        <v>15631</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
        <v>15631</v>
      </c>
      <c r="F1801" s="215" t="s">
        <v>15631</v>
      </c>
      <c r="G1801" s="215" t="s">
        <v>15631</v>
      </c>
      <c r="H1801" s="216" t="str">
        <f ca="1">IF(ISERROR($V1801),"",OFFSET('Smelter Look-up'!$G$4,$V1801-4,0))</f>
        <v/>
      </c>
      <c r="I1801" s="217" t="s">
        <v>15631</v>
      </c>
      <c r="J1801" s="217" t="s">
        <v>15631</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
        <v>15631</v>
      </c>
      <c r="F1802" s="215" t="s">
        <v>15631</v>
      </c>
      <c r="G1802" s="215" t="s">
        <v>15631</v>
      </c>
      <c r="H1802" s="216" t="str">
        <f ca="1">IF(ISERROR($V1802),"",OFFSET('Smelter Look-up'!$G$4,$V1802-4,0))</f>
        <v/>
      </c>
      <c r="I1802" s="217" t="s">
        <v>15631</v>
      </c>
      <c r="J1802" s="217" t="s">
        <v>15631</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
        <v>15631</v>
      </c>
      <c r="F1803" s="215" t="s">
        <v>15631</v>
      </c>
      <c r="G1803" s="215" t="s">
        <v>15631</v>
      </c>
      <c r="H1803" s="216" t="str">
        <f ca="1">IF(ISERROR($V1803),"",OFFSET('Smelter Look-up'!$G$4,$V1803-4,0))</f>
        <v/>
      </c>
      <c r="I1803" s="217" t="s">
        <v>15631</v>
      </c>
      <c r="J1803" s="217" t="s">
        <v>15631</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
        <v>15631</v>
      </c>
      <c r="F1804" s="215" t="s">
        <v>15631</v>
      </c>
      <c r="G1804" s="215" t="s">
        <v>15631</v>
      </c>
      <c r="H1804" s="216" t="str">
        <f ca="1">IF(ISERROR($V1804),"",OFFSET('Smelter Look-up'!$G$4,$V1804-4,0))</f>
        <v/>
      </c>
      <c r="I1804" s="217" t="s">
        <v>15631</v>
      </c>
      <c r="J1804" s="217" t="s">
        <v>15631</v>
      </c>
      <c r="K1804" s="268"/>
      <c r="L1804" s="268"/>
      <c r="M1804" s="268"/>
      <c r="N1804" s="268"/>
      <c r="O1804" s="268"/>
      <c r="P1804" s="218"/>
      <c r="Q1804" s="269"/>
      <c r="R1804" s="215" t="str">
        <f ca="1">IF(ISERROR($V1804),"",OFFSET('Smelter Look-up'!$C$4,$V1804-4,0)&amp;"")</f>
        <v/>
      </c>
      <c r="S1804" s="222" t="str">
        <f t="shared" ref="S1804:S1834" ca="1" si="258">IF(B1804="","",IF(ISERROR(MATCH($E1804,CL,0)),"Unknown",INDIRECT("'C'!$A$"&amp;MATCH($E1804,CL,0)+1)))</f>
        <v/>
      </c>
      <c r="T1804" s="222" t="str">
        <f ca="1">IF(B1804="","",IF(ISERROR(MATCH($J1804,SorP!$B$1:$B$6230,0)),"",INDIRECT("'SorP'!$A$"&amp;MATCH($J1804,SorP!$B$1:$B$6230,0))))</f>
        <v/>
      </c>
      <c r="U1804" s="238"/>
      <c r="V1804" s="270" t="e">
        <f>IF(C1804="",NA(),MATCH($B1804&amp;$C1804,'Smelter Look-up'!$J:$J,0))</f>
        <v>#N/A</v>
      </c>
      <c r="W1804" s="271"/>
      <c r="X1804" s="271">
        <f t="shared" ref="X1804:X1834" si="259">IF(AND(C1804="Smelter not listed",OR(LEN(D1804)=0,LEN(E1804)=0)),1,0)</f>
        <v>0</v>
      </c>
      <c r="Y1804" s="271"/>
      <c r="Z1804" s="271"/>
      <c r="AB1804" s="273" t="str">
        <f t="shared" ref="AB1804:AB1834" si="260">B1804&amp;C1804</f>
        <v/>
      </c>
    </row>
    <row r="1805" spans="1:28" s="272" customFormat="1" ht="20.25">
      <c r="A1805" s="214"/>
      <c r="B1805" s="215" t="str">
        <f>IF(LEN(A1805)=0,"",INDEX('Smelter Look-up'!$A:$A,MATCH($A1805,'Smelter Look-up'!$E:$E,0)))</f>
        <v/>
      </c>
      <c r="C1805" s="219" t="str">
        <f>IF(LEN(A1805)=0,"",INDEX('Smelter Look-up'!$C:$C,MATCH($A1805,'Smelter Look-up'!$E:$E,0)))</f>
        <v/>
      </c>
      <c r="D1805" s="278"/>
      <c r="E1805" s="215" t="s">
        <v>15631</v>
      </c>
      <c r="F1805" s="215" t="s">
        <v>15631</v>
      </c>
      <c r="G1805" s="215" t="s">
        <v>15631</v>
      </c>
      <c r="H1805" s="216" t="str">
        <f ca="1">IF(ISERROR($V1805),"",OFFSET('Smelter Look-up'!$G$4,$V1805-4,0))</f>
        <v/>
      </c>
      <c r="I1805" s="217" t="s">
        <v>15631</v>
      </c>
      <c r="J1805" s="217" t="s">
        <v>15631</v>
      </c>
      <c r="K1805" s="268"/>
      <c r="L1805" s="268"/>
      <c r="M1805" s="268"/>
      <c r="N1805" s="268"/>
      <c r="O1805" s="268"/>
      <c r="P1805" s="218"/>
      <c r="Q1805" s="269"/>
      <c r="R1805" s="215" t="str">
        <f ca="1">IF(ISERROR($V1805),"",OFFSET('Smelter Look-up'!$C$4,$V1805-4,0)&amp;"")</f>
        <v/>
      </c>
      <c r="S1805" s="222" t="str">
        <f t="shared" ca="1" si="258"/>
        <v/>
      </c>
      <c r="T1805" s="222" t="str">
        <f ca="1">IF(B1805="","",IF(ISERROR(MATCH($J1805,SorP!$B$1:$B$6230,0)),"",INDIRECT("'SorP'!$A$"&amp;MATCH($J1805,SorP!$B$1:$B$6230,0))))</f>
        <v/>
      </c>
      <c r="U1805" s="238"/>
      <c r="V1805" s="270" t="e">
        <f>IF(C1805="",NA(),MATCH($B1805&amp;$C1805,'Smelter Look-up'!$J:$J,0))</f>
        <v>#N/A</v>
      </c>
      <c r="W1805" s="271"/>
      <c r="X1805" s="271">
        <f t="shared" si="259"/>
        <v>0</v>
      </c>
      <c r="Y1805" s="271"/>
      <c r="Z1805" s="271"/>
      <c r="AB1805" s="273" t="str">
        <f t="shared" si="260"/>
        <v/>
      </c>
    </row>
    <row r="1806" spans="1:28" s="272" customFormat="1" ht="20.25">
      <c r="A1806" s="214"/>
      <c r="B1806" s="215" t="str">
        <f>IF(LEN(A1806)=0,"",INDEX('Smelter Look-up'!$A:$A,MATCH($A1806,'Smelter Look-up'!$E:$E,0)))</f>
        <v/>
      </c>
      <c r="C1806" s="219" t="str">
        <f>IF(LEN(A1806)=0,"",INDEX('Smelter Look-up'!$C:$C,MATCH($A1806,'Smelter Look-up'!$E:$E,0)))</f>
        <v/>
      </c>
      <c r="D1806" s="278"/>
      <c r="E1806" s="215" t="s">
        <v>15631</v>
      </c>
      <c r="F1806" s="215" t="s">
        <v>15631</v>
      </c>
      <c r="G1806" s="215" t="s">
        <v>15631</v>
      </c>
      <c r="H1806" s="216" t="str">
        <f ca="1">IF(ISERROR($V1806),"",OFFSET('Smelter Look-up'!$G$4,$V1806-4,0))</f>
        <v/>
      </c>
      <c r="I1806" s="217" t="s">
        <v>15631</v>
      </c>
      <c r="J1806" s="217" t="s">
        <v>15631</v>
      </c>
      <c r="K1806" s="268"/>
      <c r="L1806" s="268"/>
      <c r="M1806" s="268"/>
      <c r="N1806" s="268"/>
      <c r="O1806" s="268"/>
      <c r="P1806" s="218"/>
      <c r="Q1806" s="269"/>
      <c r="R1806" s="215" t="str">
        <f ca="1">IF(ISERROR($V1806),"",OFFSET('Smelter Look-up'!$C$4,$V1806-4,0)&amp;"")</f>
        <v/>
      </c>
      <c r="S1806" s="222" t="str">
        <f t="shared" ca="1" si="258"/>
        <v/>
      </c>
      <c r="T1806" s="222" t="str">
        <f ca="1">IF(B1806="","",IF(ISERROR(MATCH($J1806,SorP!$B$1:$B$6230,0)),"",INDIRECT("'SorP'!$A$"&amp;MATCH($J1806,SorP!$B$1:$B$6230,0))))</f>
        <v/>
      </c>
      <c r="U1806" s="238"/>
      <c r="V1806" s="270" t="e">
        <f>IF(C1806="",NA(),MATCH($B1806&amp;$C1806,'Smelter Look-up'!$J:$J,0))</f>
        <v>#N/A</v>
      </c>
      <c r="W1806" s="271"/>
      <c r="X1806" s="271">
        <f t="shared" si="259"/>
        <v>0</v>
      </c>
      <c r="Y1806" s="271"/>
      <c r="Z1806" s="271"/>
      <c r="AB1806" s="273" t="str">
        <f t="shared" si="260"/>
        <v/>
      </c>
    </row>
    <row r="1807" spans="1:28" s="272" customFormat="1" ht="20.25">
      <c r="A1807" s="214"/>
      <c r="B1807" s="215" t="str">
        <f>IF(LEN(A1807)=0,"",INDEX('Smelter Look-up'!$A:$A,MATCH($A1807,'Smelter Look-up'!$E:$E,0)))</f>
        <v/>
      </c>
      <c r="C1807" s="219" t="str">
        <f>IF(LEN(A1807)=0,"",INDEX('Smelter Look-up'!$C:$C,MATCH($A1807,'Smelter Look-up'!$E:$E,0)))</f>
        <v/>
      </c>
      <c r="D1807" s="278"/>
      <c r="E1807" s="215" t="s">
        <v>15631</v>
      </c>
      <c r="F1807" s="215" t="s">
        <v>15631</v>
      </c>
      <c r="G1807" s="215" t="s">
        <v>15631</v>
      </c>
      <c r="H1807" s="216" t="str">
        <f ca="1">IF(ISERROR($V1807),"",OFFSET('Smelter Look-up'!$G$4,$V1807-4,0))</f>
        <v/>
      </c>
      <c r="I1807" s="217" t="s">
        <v>15631</v>
      </c>
      <c r="J1807" s="217" t="s">
        <v>15631</v>
      </c>
      <c r="K1807" s="268"/>
      <c r="L1807" s="268"/>
      <c r="M1807" s="268"/>
      <c r="N1807" s="268"/>
      <c r="O1807" s="268"/>
      <c r="P1807" s="218"/>
      <c r="Q1807" s="269"/>
      <c r="R1807" s="215" t="str">
        <f ca="1">IF(ISERROR($V1807),"",OFFSET('Smelter Look-up'!$C$4,$V1807-4,0)&amp;"")</f>
        <v/>
      </c>
      <c r="S1807" s="222" t="str">
        <f t="shared" ca="1" si="258"/>
        <v/>
      </c>
      <c r="T1807" s="222" t="str">
        <f ca="1">IF(B1807="","",IF(ISERROR(MATCH($J1807,SorP!$B$1:$B$6230,0)),"",INDIRECT("'SorP'!$A$"&amp;MATCH($J1807,SorP!$B$1:$B$6230,0))))</f>
        <v/>
      </c>
      <c r="U1807" s="238"/>
      <c r="V1807" s="270" t="e">
        <f>IF(C1807="",NA(),MATCH($B1807&amp;$C1807,'Smelter Look-up'!$J:$J,0))</f>
        <v>#N/A</v>
      </c>
      <c r="W1807" s="271"/>
      <c r="X1807" s="271">
        <f t="shared" si="259"/>
        <v>0</v>
      </c>
      <c r="Y1807" s="271"/>
      <c r="Z1807" s="271"/>
      <c r="AB1807" s="273" t="str">
        <f t="shared" si="260"/>
        <v/>
      </c>
    </row>
    <row r="1808" spans="1:28" s="272" customFormat="1" ht="20.25">
      <c r="A1808" s="214"/>
      <c r="B1808" s="215" t="str">
        <f>IF(LEN(A1808)=0,"",INDEX('Smelter Look-up'!$A:$A,MATCH($A1808,'Smelter Look-up'!$E:$E,0)))</f>
        <v/>
      </c>
      <c r="C1808" s="219" t="str">
        <f>IF(LEN(A1808)=0,"",INDEX('Smelter Look-up'!$C:$C,MATCH($A1808,'Smelter Look-up'!$E:$E,0)))</f>
        <v/>
      </c>
      <c r="D1808" s="278"/>
      <c r="E1808" s="215" t="s">
        <v>15631</v>
      </c>
      <c r="F1808" s="215" t="s">
        <v>15631</v>
      </c>
      <c r="G1808" s="215" t="s">
        <v>15631</v>
      </c>
      <c r="H1808" s="216" t="str">
        <f ca="1">IF(ISERROR($V1808),"",OFFSET('Smelter Look-up'!$G$4,$V1808-4,0))</f>
        <v/>
      </c>
      <c r="I1808" s="217" t="s">
        <v>15631</v>
      </c>
      <c r="J1808" s="217" t="s">
        <v>15631</v>
      </c>
      <c r="K1808" s="268"/>
      <c r="L1808" s="268"/>
      <c r="M1808" s="268"/>
      <c r="N1808" s="268"/>
      <c r="O1808" s="268"/>
      <c r="P1808" s="218"/>
      <c r="Q1808" s="269"/>
      <c r="R1808" s="215" t="str">
        <f ca="1">IF(ISERROR($V1808),"",OFFSET('Smelter Look-up'!$C$4,$V1808-4,0)&amp;"")</f>
        <v/>
      </c>
      <c r="S1808" s="222" t="str">
        <f t="shared" ca="1" si="258"/>
        <v/>
      </c>
      <c r="T1808" s="222" t="str">
        <f ca="1">IF(B1808="","",IF(ISERROR(MATCH($J1808,SorP!$B$1:$B$6230,0)),"",INDIRECT("'SorP'!$A$"&amp;MATCH($J1808,SorP!$B$1:$B$6230,0))))</f>
        <v/>
      </c>
      <c r="U1808" s="238"/>
      <c r="V1808" s="270" t="e">
        <f>IF(C1808="",NA(),MATCH($B1808&amp;$C1808,'Smelter Look-up'!$J:$J,0))</f>
        <v>#N/A</v>
      </c>
      <c r="W1808" s="271"/>
      <c r="X1808" s="271">
        <f t="shared" si="259"/>
        <v>0</v>
      </c>
      <c r="Y1808" s="271"/>
      <c r="Z1808" s="271"/>
      <c r="AB1808" s="273" t="str">
        <f t="shared" si="260"/>
        <v/>
      </c>
    </row>
    <row r="1809" spans="1:28" s="272" customFormat="1" ht="20.25">
      <c r="A1809" s="214"/>
      <c r="B1809" s="215" t="str">
        <f>IF(LEN(A1809)=0,"",INDEX('Smelter Look-up'!$A:$A,MATCH($A1809,'Smelter Look-up'!$E:$E,0)))</f>
        <v/>
      </c>
      <c r="C1809" s="219" t="str">
        <f>IF(LEN(A1809)=0,"",INDEX('Smelter Look-up'!$C:$C,MATCH($A1809,'Smelter Look-up'!$E:$E,0)))</f>
        <v/>
      </c>
      <c r="D1809" s="278"/>
      <c r="E1809" s="215" t="s">
        <v>15631</v>
      </c>
      <c r="F1809" s="215" t="s">
        <v>15631</v>
      </c>
      <c r="G1809" s="215" t="s">
        <v>15631</v>
      </c>
      <c r="H1809" s="216" t="str">
        <f ca="1">IF(ISERROR($V1809),"",OFFSET('Smelter Look-up'!$G$4,$V1809-4,0))</f>
        <v/>
      </c>
      <c r="I1809" s="217" t="s">
        <v>15631</v>
      </c>
      <c r="J1809" s="217" t="s">
        <v>15631</v>
      </c>
      <c r="K1809" s="268"/>
      <c r="L1809" s="268"/>
      <c r="M1809" s="268"/>
      <c r="N1809" s="268"/>
      <c r="O1809" s="268"/>
      <c r="P1809" s="218"/>
      <c r="Q1809" s="269"/>
      <c r="R1809" s="215" t="str">
        <f ca="1">IF(ISERROR($V1809),"",OFFSET('Smelter Look-up'!$C$4,$V1809-4,0)&amp;"")</f>
        <v/>
      </c>
      <c r="S1809" s="222" t="str">
        <f t="shared" ca="1" si="258"/>
        <v/>
      </c>
      <c r="T1809" s="222" t="str">
        <f ca="1">IF(B1809="","",IF(ISERROR(MATCH($J1809,SorP!$B$1:$B$6230,0)),"",INDIRECT("'SorP'!$A$"&amp;MATCH($J1809,SorP!$B$1:$B$6230,0))))</f>
        <v/>
      </c>
      <c r="U1809" s="238"/>
      <c r="V1809" s="270" t="e">
        <f>IF(C1809="",NA(),MATCH($B1809&amp;$C1809,'Smelter Look-up'!$J:$J,0))</f>
        <v>#N/A</v>
      </c>
      <c r="W1809" s="271"/>
      <c r="X1809" s="271">
        <f t="shared" si="259"/>
        <v>0</v>
      </c>
      <c r="Y1809" s="271"/>
      <c r="Z1809" s="271"/>
      <c r="AB1809" s="273" t="str">
        <f t="shared" si="260"/>
        <v/>
      </c>
    </row>
    <row r="1810" spans="1:28" s="272" customFormat="1" ht="20.25">
      <c r="A1810" s="214"/>
      <c r="B1810" s="215" t="str">
        <f>IF(LEN(A1810)=0,"",INDEX('Smelter Look-up'!$A:$A,MATCH($A1810,'Smelter Look-up'!$E:$E,0)))</f>
        <v/>
      </c>
      <c r="C1810" s="219" t="str">
        <f>IF(LEN(A1810)=0,"",INDEX('Smelter Look-up'!$C:$C,MATCH($A1810,'Smelter Look-up'!$E:$E,0)))</f>
        <v/>
      </c>
      <c r="D1810" s="278"/>
      <c r="E1810" s="215" t="s">
        <v>15631</v>
      </c>
      <c r="F1810" s="215" t="s">
        <v>15631</v>
      </c>
      <c r="G1810" s="215" t="s">
        <v>15631</v>
      </c>
      <c r="H1810" s="216" t="str">
        <f ca="1">IF(ISERROR($V1810),"",OFFSET('Smelter Look-up'!$G$4,$V1810-4,0))</f>
        <v/>
      </c>
      <c r="I1810" s="217" t="s">
        <v>15631</v>
      </c>
      <c r="J1810" s="217" t="s">
        <v>15631</v>
      </c>
      <c r="K1810" s="268"/>
      <c r="L1810" s="268"/>
      <c r="M1810" s="268"/>
      <c r="N1810" s="268"/>
      <c r="O1810" s="268"/>
      <c r="P1810" s="218"/>
      <c r="Q1810" s="269"/>
      <c r="R1810" s="215" t="str">
        <f ca="1">IF(ISERROR($V1810),"",OFFSET('Smelter Look-up'!$C$4,$V1810-4,0)&amp;"")</f>
        <v/>
      </c>
      <c r="S1810" s="222" t="str">
        <f t="shared" ca="1" si="258"/>
        <v/>
      </c>
      <c r="T1810" s="222" t="str">
        <f ca="1">IF(B1810="","",IF(ISERROR(MATCH($J1810,SorP!$B$1:$B$6230,0)),"",INDIRECT("'SorP'!$A$"&amp;MATCH($J1810,SorP!$B$1:$B$6230,0))))</f>
        <v/>
      </c>
      <c r="U1810" s="238"/>
      <c r="V1810" s="270" t="e">
        <f>IF(C1810="",NA(),MATCH($B1810&amp;$C1810,'Smelter Look-up'!$J:$J,0))</f>
        <v>#N/A</v>
      </c>
      <c r="W1810" s="271"/>
      <c r="X1810" s="271">
        <f t="shared" si="259"/>
        <v>0</v>
      </c>
      <c r="Y1810" s="271"/>
      <c r="Z1810" s="271"/>
      <c r="AB1810" s="273" t="str">
        <f t="shared" si="260"/>
        <v/>
      </c>
    </row>
    <row r="1811" spans="1:28" s="272" customFormat="1" ht="20.25">
      <c r="A1811" s="214"/>
      <c r="B1811" s="215" t="str">
        <f>IF(LEN(A1811)=0,"",INDEX('Smelter Look-up'!$A:$A,MATCH($A1811,'Smelter Look-up'!$E:$E,0)))</f>
        <v/>
      </c>
      <c r="C1811" s="219" t="str">
        <f>IF(LEN(A1811)=0,"",INDEX('Smelter Look-up'!$C:$C,MATCH($A1811,'Smelter Look-up'!$E:$E,0)))</f>
        <v/>
      </c>
      <c r="D1811" s="278"/>
      <c r="E1811" s="215" t="s">
        <v>15631</v>
      </c>
      <c r="F1811" s="215" t="s">
        <v>15631</v>
      </c>
      <c r="G1811" s="215" t="s">
        <v>15631</v>
      </c>
      <c r="H1811" s="216" t="str">
        <f ca="1">IF(ISERROR($V1811),"",OFFSET('Smelter Look-up'!$G$4,$V1811-4,0))</f>
        <v/>
      </c>
      <c r="I1811" s="217" t="s">
        <v>15631</v>
      </c>
      <c r="J1811" s="217" t="s">
        <v>15631</v>
      </c>
      <c r="K1811" s="268"/>
      <c r="L1811" s="268"/>
      <c r="M1811" s="268"/>
      <c r="N1811" s="268"/>
      <c r="O1811" s="268"/>
      <c r="P1811" s="218"/>
      <c r="Q1811" s="269"/>
      <c r="R1811" s="215" t="str">
        <f ca="1">IF(ISERROR($V1811),"",OFFSET('Smelter Look-up'!$C$4,$V1811-4,0)&amp;"")</f>
        <v/>
      </c>
      <c r="S1811" s="222" t="str">
        <f t="shared" ca="1" si="258"/>
        <v/>
      </c>
      <c r="T1811" s="222" t="str">
        <f ca="1">IF(B1811="","",IF(ISERROR(MATCH($J1811,SorP!$B$1:$B$6230,0)),"",INDIRECT("'SorP'!$A$"&amp;MATCH($J1811,SorP!$B$1:$B$6230,0))))</f>
        <v/>
      </c>
      <c r="U1811" s="238"/>
      <c r="V1811" s="270" t="e">
        <f>IF(C1811="",NA(),MATCH($B1811&amp;$C1811,'Smelter Look-up'!$J:$J,0))</f>
        <v>#N/A</v>
      </c>
      <c r="W1811" s="271"/>
      <c r="X1811" s="271">
        <f t="shared" si="259"/>
        <v>0</v>
      </c>
      <c r="Y1811" s="271"/>
      <c r="Z1811" s="271"/>
      <c r="AB1811" s="273" t="str">
        <f t="shared" si="260"/>
        <v/>
      </c>
    </row>
    <row r="1812" spans="1:28" s="272" customFormat="1" ht="20.25">
      <c r="A1812" s="214"/>
      <c r="B1812" s="215" t="str">
        <f>IF(LEN(A1812)=0,"",INDEX('Smelter Look-up'!$A:$A,MATCH($A1812,'Smelter Look-up'!$E:$E,0)))</f>
        <v/>
      </c>
      <c r="C1812" s="219" t="str">
        <f>IF(LEN(A1812)=0,"",INDEX('Smelter Look-up'!$C:$C,MATCH($A1812,'Smelter Look-up'!$E:$E,0)))</f>
        <v/>
      </c>
      <c r="D1812" s="278"/>
      <c r="E1812" s="215" t="s">
        <v>15631</v>
      </c>
      <c r="F1812" s="215" t="s">
        <v>15631</v>
      </c>
      <c r="G1812" s="215" t="s">
        <v>15631</v>
      </c>
      <c r="H1812" s="216" t="str">
        <f ca="1">IF(ISERROR($V1812),"",OFFSET('Smelter Look-up'!$G$4,$V1812-4,0))</f>
        <v/>
      </c>
      <c r="I1812" s="217" t="s">
        <v>15631</v>
      </c>
      <c r="J1812" s="217" t="s">
        <v>15631</v>
      </c>
      <c r="K1812" s="268"/>
      <c r="L1812" s="268"/>
      <c r="M1812" s="268"/>
      <c r="N1812" s="268"/>
      <c r="O1812" s="268"/>
      <c r="P1812" s="218"/>
      <c r="Q1812" s="269"/>
      <c r="R1812" s="215" t="str">
        <f ca="1">IF(ISERROR($V1812),"",OFFSET('Smelter Look-up'!$C$4,$V1812-4,0)&amp;"")</f>
        <v/>
      </c>
      <c r="S1812" s="222" t="str">
        <f t="shared" ca="1" si="258"/>
        <v/>
      </c>
      <c r="T1812" s="222" t="str">
        <f ca="1">IF(B1812="","",IF(ISERROR(MATCH($J1812,SorP!$B$1:$B$6230,0)),"",INDIRECT("'SorP'!$A$"&amp;MATCH($J1812,SorP!$B$1:$B$6230,0))))</f>
        <v/>
      </c>
      <c r="U1812" s="238"/>
      <c r="V1812" s="270" t="e">
        <f>IF(C1812="",NA(),MATCH($B1812&amp;$C1812,'Smelter Look-up'!$J:$J,0))</f>
        <v>#N/A</v>
      </c>
      <c r="W1812" s="271"/>
      <c r="X1812" s="271">
        <f t="shared" si="259"/>
        <v>0</v>
      </c>
      <c r="Y1812" s="271"/>
      <c r="Z1812" s="271"/>
      <c r="AB1812" s="273" t="str">
        <f t="shared" si="260"/>
        <v/>
      </c>
    </row>
    <row r="1813" spans="1:28" s="272" customFormat="1" ht="20.25">
      <c r="A1813" s="214"/>
      <c r="B1813" s="215" t="str">
        <f>IF(LEN(A1813)=0,"",INDEX('Smelter Look-up'!$A:$A,MATCH($A1813,'Smelter Look-up'!$E:$E,0)))</f>
        <v/>
      </c>
      <c r="C1813" s="219" t="str">
        <f>IF(LEN(A1813)=0,"",INDEX('Smelter Look-up'!$C:$C,MATCH($A1813,'Smelter Look-up'!$E:$E,0)))</f>
        <v/>
      </c>
      <c r="D1813" s="278"/>
      <c r="E1813" s="215" t="s">
        <v>15631</v>
      </c>
      <c r="F1813" s="215" t="s">
        <v>15631</v>
      </c>
      <c r="G1813" s="215" t="s">
        <v>15631</v>
      </c>
      <c r="H1813" s="216" t="str">
        <f ca="1">IF(ISERROR($V1813),"",OFFSET('Smelter Look-up'!$G$4,$V1813-4,0))</f>
        <v/>
      </c>
      <c r="I1813" s="217" t="s">
        <v>15631</v>
      </c>
      <c r="J1813" s="217" t="s">
        <v>15631</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si="259"/>
        <v>0</v>
      </c>
      <c r="Y1813" s="271"/>
      <c r="Z1813" s="271"/>
      <c r="AB1813" s="273" t="str">
        <f t="shared" si="260"/>
        <v/>
      </c>
    </row>
    <row r="1814" spans="1:28" s="272" customFormat="1" ht="20.25">
      <c r="A1814" s="214"/>
      <c r="B1814" s="215" t="str">
        <f>IF(LEN(A1814)=0,"",INDEX('Smelter Look-up'!$A:$A,MATCH($A1814,'Smelter Look-up'!$E:$E,0)))</f>
        <v/>
      </c>
      <c r="C1814" s="219" t="str">
        <f>IF(LEN(A1814)=0,"",INDEX('Smelter Look-up'!$C:$C,MATCH($A1814,'Smelter Look-up'!$E:$E,0)))</f>
        <v/>
      </c>
      <c r="D1814" s="278"/>
      <c r="E1814" s="215" t="s">
        <v>15631</v>
      </c>
      <c r="F1814" s="215" t="s">
        <v>15631</v>
      </c>
      <c r="G1814" s="215" t="s">
        <v>15631</v>
      </c>
      <c r="H1814" s="216" t="str">
        <f ca="1">IF(ISERROR($V1814),"",OFFSET('Smelter Look-up'!$G$4,$V1814-4,0))</f>
        <v/>
      </c>
      <c r="I1814" s="217" t="s">
        <v>15631</v>
      </c>
      <c r="J1814" s="217" t="s">
        <v>15631</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si="259"/>
        <v>0</v>
      </c>
      <c r="Y1814" s="271"/>
      <c r="Z1814" s="271"/>
      <c r="AB1814" s="273" t="str">
        <f t="shared" si="260"/>
        <v/>
      </c>
    </row>
    <row r="1815" spans="1:28" s="272" customFormat="1" ht="20.25">
      <c r="A1815" s="214"/>
      <c r="B1815" s="215" t="str">
        <f>IF(LEN(A1815)=0,"",INDEX('Smelter Look-up'!$A:$A,MATCH($A1815,'Smelter Look-up'!$E:$E,0)))</f>
        <v/>
      </c>
      <c r="C1815" s="219" t="str">
        <f>IF(LEN(A1815)=0,"",INDEX('Smelter Look-up'!$C:$C,MATCH($A1815,'Smelter Look-up'!$E:$E,0)))</f>
        <v/>
      </c>
      <c r="D1815" s="278"/>
      <c r="E1815" s="215" t="s">
        <v>15631</v>
      </c>
      <c r="F1815" s="215" t="s">
        <v>15631</v>
      </c>
      <c r="G1815" s="215" t="s">
        <v>15631</v>
      </c>
      <c r="H1815" s="216" t="str">
        <f ca="1">IF(ISERROR($V1815),"",OFFSET('Smelter Look-up'!$G$4,$V1815-4,0))</f>
        <v/>
      </c>
      <c r="I1815" s="217" t="s">
        <v>15631</v>
      </c>
      <c r="J1815" s="217" t="s">
        <v>15631</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si="259"/>
        <v>0</v>
      </c>
      <c r="Y1815" s="271"/>
      <c r="Z1815" s="271"/>
      <c r="AB1815" s="273" t="str">
        <f t="shared" si="260"/>
        <v/>
      </c>
    </row>
    <row r="1816" spans="1:28" s="272" customFormat="1" ht="20.25">
      <c r="A1816" s="214"/>
      <c r="B1816" s="215" t="str">
        <f>IF(LEN(A1816)=0,"",INDEX('Smelter Look-up'!$A:$A,MATCH($A1816,'Smelter Look-up'!$E:$E,0)))</f>
        <v/>
      </c>
      <c r="C1816" s="219" t="str">
        <f>IF(LEN(A1816)=0,"",INDEX('Smelter Look-up'!$C:$C,MATCH($A1816,'Smelter Look-up'!$E:$E,0)))</f>
        <v/>
      </c>
      <c r="D1816" s="278"/>
      <c r="E1816" s="215" t="s">
        <v>15631</v>
      </c>
      <c r="F1816" s="215" t="s">
        <v>15631</v>
      </c>
      <c r="G1816" s="215" t="s">
        <v>15631</v>
      </c>
      <c r="H1816" s="216" t="str">
        <f ca="1">IF(ISERROR($V1816),"",OFFSET('Smelter Look-up'!$G$4,$V1816-4,0))</f>
        <v/>
      </c>
      <c r="I1816" s="217" t="s">
        <v>15631</v>
      </c>
      <c r="J1816" s="217" t="s">
        <v>15631</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si="259"/>
        <v>0</v>
      </c>
      <c r="Y1816" s="271"/>
      <c r="Z1816" s="271"/>
      <c r="AB1816" s="273" t="str">
        <f t="shared" si="260"/>
        <v/>
      </c>
    </row>
    <row r="1817" spans="1:28" s="272" customFormat="1" ht="20.25">
      <c r="A1817" s="214"/>
      <c r="B1817" s="215" t="str">
        <f>IF(LEN(A1817)=0,"",INDEX('Smelter Look-up'!$A:$A,MATCH($A1817,'Smelter Look-up'!$E:$E,0)))</f>
        <v/>
      </c>
      <c r="C1817" s="219" t="str">
        <f>IF(LEN(A1817)=0,"",INDEX('Smelter Look-up'!$C:$C,MATCH($A1817,'Smelter Look-up'!$E:$E,0)))</f>
        <v/>
      </c>
      <c r="D1817" s="278"/>
      <c r="E1817" s="215" t="s">
        <v>15631</v>
      </c>
      <c r="F1817" s="215" t="s">
        <v>15631</v>
      </c>
      <c r="G1817" s="215" t="s">
        <v>15631</v>
      </c>
      <c r="H1817" s="216" t="str">
        <f ca="1">IF(ISERROR($V1817),"",OFFSET('Smelter Look-up'!$G$4,$V1817-4,0))</f>
        <v/>
      </c>
      <c r="I1817" s="217" t="s">
        <v>15631</v>
      </c>
      <c r="J1817" s="217" t="s">
        <v>15631</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si="259"/>
        <v>0</v>
      </c>
      <c r="Y1817" s="271"/>
      <c r="Z1817" s="271"/>
      <c r="AB1817" s="273" t="str">
        <f t="shared" si="260"/>
        <v/>
      </c>
    </row>
    <row r="1818" spans="1:28" s="272" customFormat="1" ht="20.25">
      <c r="A1818" s="214"/>
      <c r="B1818" s="215" t="str">
        <f>IF(LEN(A1818)=0,"",INDEX('Smelter Look-up'!$A:$A,MATCH($A1818,'Smelter Look-up'!$E:$E,0)))</f>
        <v/>
      </c>
      <c r="C1818" s="219" t="str">
        <f>IF(LEN(A1818)=0,"",INDEX('Smelter Look-up'!$C:$C,MATCH($A1818,'Smelter Look-up'!$E:$E,0)))</f>
        <v/>
      </c>
      <c r="D1818" s="278"/>
      <c r="E1818" s="215" t="s">
        <v>15631</v>
      </c>
      <c r="F1818" s="215" t="s">
        <v>15631</v>
      </c>
      <c r="G1818" s="215" t="s">
        <v>15631</v>
      </c>
      <c r="H1818" s="216" t="str">
        <f ca="1">IF(ISERROR($V1818),"",OFFSET('Smelter Look-up'!$G$4,$V1818-4,0))</f>
        <v/>
      </c>
      <c r="I1818" s="217" t="s">
        <v>15631</v>
      </c>
      <c r="J1818" s="217" t="s">
        <v>15631</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si="259"/>
        <v>0</v>
      </c>
      <c r="Y1818" s="271"/>
      <c r="Z1818" s="271"/>
      <c r="AB1818" s="273" t="str">
        <f t="shared" si="260"/>
        <v/>
      </c>
    </row>
    <row r="1819" spans="1:28" s="272" customFormat="1" ht="20.25">
      <c r="A1819" s="214"/>
      <c r="B1819" s="215" t="str">
        <f>IF(LEN(A1819)=0,"",INDEX('Smelter Look-up'!$A:$A,MATCH($A1819,'Smelter Look-up'!$E:$E,0)))</f>
        <v/>
      </c>
      <c r="C1819" s="219" t="str">
        <f>IF(LEN(A1819)=0,"",INDEX('Smelter Look-up'!$C:$C,MATCH($A1819,'Smelter Look-up'!$E:$E,0)))</f>
        <v/>
      </c>
      <c r="D1819" s="278"/>
      <c r="E1819" s="215" t="s">
        <v>15631</v>
      </c>
      <c r="F1819" s="215" t="s">
        <v>15631</v>
      </c>
      <c r="G1819" s="215" t="s">
        <v>15631</v>
      </c>
      <c r="H1819" s="216" t="str">
        <f ca="1">IF(ISERROR($V1819),"",OFFSET('Smelter Look-up'!$G$4,$V1819-4,0))</f>
        <v/>
      </c>
      <c r="I1819" s="217" t="s">
        <v>15631</v>
      </c>
      <c r="J1819" s="217" t="s">
        <v>15631</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
        <v>15631</v>
      </c>
      <c r="F1820" s="215" t="s">
        <v>15631</v>
      </c>
      <c r="G1820" s="215" t="s">
        <v>15631</v>
      </c>
      <c r="H1820" s="216" t="str">
        <f ca="1">IF(ISERROR($V1820),"",OFFSET('Smelter Look-up'!$G$4,$V1820-4,0))</f>
        <v/>
      </c>
      <c r="I1820" s="217" t="s">
        <v>15631</v>
      </c>
      <c r="J1820" s="217" t="s">
        <v>15631</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
        <v>15631</v>
      </c>
      <c r="F1821" s="215" t="s">
        <v>15631</v>
      </c>
      <c r="G1821" s="215" t="s">
        <v>15631</v>
      </c>
      <c r="H1821" s="216" t="str">
        <f ca="1">IF(ISERROR($V1821),"",OFFSET('Smelter Look-up'!$G$4,$V1821-4,0))</f>
        <v/>
      </c>
      <c r="I1821" s="217" t="s">
        <v>15631</v>
      </c>
      <c r="J1821" s="217" t="s">
        <v>15631</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
        <v>15631</v>
      </c>
      <c r="F1822" s="215" t="s">
        <v>15631</v>
      </c>
      <c r="G1822" s="215" t="s">
        <v>15631</v>
      </c>
      <c r="H1822" s="216" t="str">
        <f ca="1">IF(ISERROR($V1822),"",OFFSET('Smelter Look-up'!$G$4,$V1822-4,0))</f>
        <v/>
      </c>
      <c r="I1822" s="217" t="s">
        <v>15631</v>
      </c>
      <c r="J1822" s="217" t="s">
        <v>15631</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
        <v>15631</v>
      </c>
      <c r="F1823" s="215" t="s">
        <v>15631</v>
      </c>
      <c r="G1823" s="215" t="s">
        <v>15631</v>
      </c>
      <c r="H1823" s="216" t="str">
        <f ca="1">IF(ISERROR($V1823),"",OFFSET('Smelter Look-up'!$G$4,$V1823-4,0))</f>
        <v/>
      </c>
      <c r="I1823" s="217" t="s">
        <v>15631</v>
      </c>
      <c r="J1823" s="217" t="s">
        <v>15631</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
        <v>15631</v>
      </c>
      <c r="F1824" s="215" t="s">
        <v>15631</v>
      </c>
      <c r="G1824" s="215" t="s">
        <v>15631</v>
      </c>
      <c r="H1824" s="216" t="str">
        <f ca="1">IF(ISERROR($V1824),"",OFFSET('Smelter Look-up'!$G$4,$V1824-4,0))</f>
        <v/>
      </c>
      <c r="I1824" s="217" t="s">
        <v>15631</v>
      </c>
      <c r="J1824" s="217" t="s">
        <v>15631</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
        <v>15631</v>
      </c>
      <c r="F1825" s="215" t="s">
        <v>15631</v>
      </c>
      <c r="G1825" s="215" t="s">
        <v>15631</v>
      </c>
      <c r="H1825" s="216" t="str">
        <f ca="1">IF(ISERROR($V1825),"",OFFSET('Smelter Look-up'!$G$4,$V1825-4,0))</f>
        <v/>
      </c>
      <c r="I1825" s="217" t="s">
        <v>15631</v>
      </c>
      <c r="J1825" s="217" t="s">
        <v>15631</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
        <v>15631</v>
      </c>
      <c r="F1826" s="215" t="s">
        <v>15631</v>
      </c>
      <c r="G1826" s="215" t="s">
        <v>15631</v>
      </c>
      <c r="H1826" s="216" t="str">
        <f ca="1">IF(ISERROR($V1826),"",OFFSET('Smelter Look-up'!$G$4,$V1826-4,0))</f>
        <v/>
      </c>
      <c r="I1826" s="217" t="s">
        <v>15631</v>
      </c>
      <c r="J1826" s="217" t="s">
        <v>15631</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
        <v>15631</v>
      </c>
      <c r="F1827" s="215" t="s">
        <v>15631</v>
      </c>
      <c r="G1827" s="215" t="s">
        <v>15631</v>
      </c>
      <c r="H1827" s="216" t="str">
        <f ca="1">IF(ISERROR($V1827),"",OFFSET('Smelter Look-up'!$G$4,$V1827-4,0))</f>
        <v/>
      </c>
      <c r="I1827" s="217" t="s">
        <v>15631</v>
      </c>
      <c r="J1827" s="217" t="s">
        <v>15631</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
        <v>15631</v>
      </c>
      <c r="F1828" s="215" t="s">
        <v>15631</v>
      </c>
      <c r="G1828" s="215" t="s">
        <v>15631</v>
      </c>
      <c r="H1828" s="216" t="str">
        <f ca="1">IF(ISERROR($V1828),"",OFFSET('Smelter Look-up'!$G$4,$V1828-4,0))</f>
        <v/>
      </c>
      <c r="I1828" s="217" t="s">
        <v>15631</v>
      </c>
      <c r="J1828" s="217" t="s">
        <v>15631</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
        <v>15631</v>
      </c>
      <c r="F1829" s="215" t="s">
        <v>15631</v>
      </c>
      <c r="G1829" s="215" t="s">
        <v>15631</v>
      </c>
      <c r="H1829" s="216" t="str">
        <f ca="1">IF(ISERROR($V1829),"",OFFSET('Smelter Look-up'!$G$4,$V1829-4,0))</f>
        <v/>
      </c>
      <c r="I1829" s="217" t="s">
        <v>15631</v>
      </c>
      <c r="J1829" s="217" t="s">
        <v>15631</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
        <v>15631</v>
      </c>
      <c r="F1830" s="215" t="s">
        <v>15631</v>
      </c>
      <c r="G1830" s="215" t="s">
        <v>15631</v>
      </c>
      <c r="H1830" s="216" t="str">
        <f ca="1">IF(ISERROR($V1830),"",OFFSET('Smelter Look-up'!$G$4,$V1830-4,0))</f>
        <v/>
      </c>
      <c r="I1830" s="217" t="s">
        <v>15631</v>
      </c>
      <c r="J1830" s="217" t="s">
        <v>15631</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
        <v>15631</v>
      </c>
      <c r="F1831" s="215" t="s">
        <v>15631</v>
      </c>
      <c r="G1831" s="215" t="s">
        <v>15631</v>
      </c>
      <c r="H1831" s="216" t="str">
        <f ca="1">IF(ISERROR($V1831),"",OFFSET('Smelter Look-up'!$G$4,$V1831-4,0))</f>
        <v/>
      </c>
      <c r="I1831" s="217" t="s">
        <v>15631</v>
      </c>
      <c r="J1831" s="217" t="s">
        <v>15631</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
        <v>15631</v>
      </c>
      <c r="F1832" s="215" t="s">
        <v>15631</v>
      </c>
      <c r="G1832" s="215" t="s">
        <v>15631</v>
      </c>
      <c r="H1832" s="216" t="str">
        <f ca="1">IF(ISERROR($V1832),"",OFFSET('Smelter Look-up'!$G$4,$V1832-4,0))</f>
        <v/>
      </c>
      <c r="I1832" s="217" t="s">
        <v>15631</v>
      </c>
      <c r="J1832" s="217" t="s">
        <v>15631</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
        <v>15631</v>
      </c>
      <c r="F1833" s="215" t="s">
        <v>15631</v>
      </c>
      <c r="G1833" s="215" t="s">
        <v>15631</v>
      </c>
      <c r="H1833" s="216" t="str">
        <f ca="1">IF(ISERROR($V1833),"",OFFSET('Smelter Look-up'!$G$4,$V1833-4,0))</f>
        <v/>
      </c>
      <c r="I1833" s="217" t="s">
        <v>15631</v>
      </c>
      <c r="J1833" s="217" t="s">
        <v>15631</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
        <v>15631</v>
      </c>
      <c r="F1834" s="215" t="s">
        <v>15631</v>
      </c>
      <c r="G1834" s="215" t="s">
        <v>15631</v>
      </c>
      <c r="H1834" s="216" t="str">
        <f ca="1">IF(ISERROR($V1834),"",OFFSET('Smelter Look-up'!$G$4,$V1834-4,0))</f>
        <v/>
      </c>
      <c r="I1834" s="217" t="s">
        <v>15631</v>
      </c>
      <c r="J1834" s="217" t="s">
        <v>15631</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
        <v>15631</v>
      </c>
      <c r="F1835" s="215" t="s">
        <v>15631</v>
      </c>
      <c r="G1835" s="215" t="s">
        <v>15631</v>
      </c>
      <c r="H1835" s="216" t="str">
        <f ca="1">IF(ISERROR($V1835),"",OFFSET('Smelter Look-up'!$G$4,$V1835-4,0))</f>
        <v/>
      </c>
      <c r="I1835" s="217" t="s">
        <v>15631</v>
      </c>
      <c r="J1835" s="217" t="s">
        <v>15631</v>
      </c>
      <c r="K1835" s="268"/>
      <c r="L1835" s="268"/>
      <c r="M1835" s="268"/>
      <c r="N1835" s="268"/>
      <c r="O1835" s="268"/>
      <c r="P1835" s="218"/>
      <c r="Q1835" s="269"/>
      <c r="R1835" s="215" t="str">
        <f ca="1">IF(ISERROR($V1835),"",OFFSET('Smelter Look-up'!$C$4,$V1835-4,0)&amp;"")</f>
        <v/>
      </c>
      <c r="S1835" s="222" t="str">
        <f t="shared" ref="S1835" ca="1" si="261">IF(B1835="","",IF(ISERROR(MATCH($E1835,CL,0)),"Unknown",INDIRECT("'C'!$A$"&amp;MATCH($E1835,CL,0)+1)))</f>
        <v/>
      </c>
      <c r="T1835" s="222" t="str">
        <f ca="1">IF(B1835="","",IF(ISERROR(MATCH($J1835,SorP!$B$1:$B$6230,0)),"",INDIRECT("'SorP'!$A$"&amp;MATCH($J1835,SorP!$B$1:$B$6230,0))))</f>
        <v/>
      </c>
      <c r="U1835" s="238"/>
      <c r="V1835" s="270" t="e">
        <f>IF(C1835="",NA(),MATCH($B1835&amp;$C1835,'Smelter Look-up'!$J:$J,0))</f>
        <v>#N/A</v>
      </c>
      <c r="W1835" s="271"/>
      <c r="X1835" s="271">
        <f t="shared" ref="X1835" si="262">IF(AND(C1835="Smelter not listed",OR(LEN(D1835)=0,LEN(E1835)=0)),1,0)</f>
        <v>0</v>
      </c>
      <c r="Y1835" s="271"/>
      <c r="Z1835" s="271"/>
      <c r="AB1835" s="273" t="str">
        <f t="shared" ref="AB1835" si="263">B1835&amp;C1835</f>
        <v/>
      </c>
    </row>
    <row r="1836" spans="1:28" s="272" customFormat="1" ht="20.25">
      <c r="A1836" s="214"/>
      <c r="B1836" s="215" t="str">
        <f>IF(LEN(A1836)=0,"",INDEX('Smelter Look-up'!$A:$A,MATCH($A1836,'Smelter Look-up'!$E:$E,0)))</f>
        <v/>
      </c>
      <c r="C1836" s="219" t="str">
        <f>IF(LEN(A1836)=0,"",INDEX('Smelter Look-up'!$C:$C,MATCH($A1836,'Smelter Look-up'!$E:$E,0)))</f>
        <v/>
      </c>
      <c r="D1836" s="278"/>
      <c r="E1836" s="215" t="s">
        <v>15631</v>
      </c>
      <c r="F1836" s="215" t="s">
        <v>15631</v>
      </c>
      <c r="G1836" s="215" t="s">
        <v>15631</v>
      </c>
      <c r="H1836" s="216" t="str">
        <f ca="1">IF(ISERROR($V1836),"",OFFSET('Smelter Look-up'!$G$4,$V1836-4,0))</f>
        <v/>
      </c>
      <c r="I1836" s="217" t="s">
        <v>15631</v>
      </c>
      <c r="J1836" s="217" t="s">
        <v>15631</v>
      </c>
      <c r="K1836" s="268"/>
      <c r="L1836" s="268"/>
      <c r="M1836" s="268"/>
      <c r="N1836" s="268"/>
      <c r="O1836" s="268"/>
      <c r="P1836" s="218"/>
      <c r="Q1836" s="269"/>
      <c r="R1836" s="215" t="str">
        <f ca="1">IF(ISERROR($V1836),"",OFFSET('Smelter Look-up'!$C$4,$V1836-4,0)&amp;"")</f>
        <v/>
      </c>
      <c r="S1836" s="222" t="str">
        <f t="shared" ref="S1836:S1867" ca="1" si="264">IF(B1836="","",IF(ISERROR(MATCH($E1836,CL,0)),"Unknown",INDIRECT("'C'!$A$"&amp;MATCH($E1836,CL,0)+1)))</f>
        <v/>
      </c>
      <c r="T1836" s="222" t="str">
        <f ca="1">IF(B1836="","",IF(ISERROR(MATCH($J1836,SorP!$B$1:$B$6230,0)),"",INDIRECT("'SorP'!$A$"&amp;MATCH($J1836,SorP!$B$1:$B$6230,0))))</f>
        <v/>
      </c>
      <c r="U1836" s="238"/>
      <c r="V1836" s="270" t="e">
        <f>IF(C1836="",NA(),MATCH($B1836&amp;$C1836,'Smelter Look-up'!$J:$J,0))</f>
        <v>#N/A</v>
      </c>
      <c r="W1836" s="271"/>
      <c r="X1836" s="271">
        <f t="shared" ref="X1836:X1867" si="265">IF(AND(C1836="Smelter not listed",OR(LEN(D1836)=0,LEN(E1836)=0)),1,0)</f>
        <v>0</v>
      </c>
      <c r="Y1836" s="271"/>
      <c r="Z1836" s="271"/>
      <c r="AB1836" s="273" t="str">
        <f t="shared" ref="AB1836:AB1867" si="266">B1836&amp;C1836</f>
        <v/>
      </c>
    </row>
    <row r="1837" spans="1:28" s="272" customFormat="1" ht="20.25">
      <c r="A1837" s="214"/>
      <c r="B1837" s="215" t="str">
        <f>IF(LEN(A1837)=0,"",INDEX('Smelter Look-up'!$A:$A,MATCH($A1837,'Smelter Look-up'!$E:$E,0)))</f>
        <v/>
      </c>
      <c r="C1837" s="219" t="str">
        <f>IF(LEN(A1837)=0,"",INDEX('Smelter Look-up'!$C:$C,MATCH($A1837,'Smelter Look-up'!$E:$E,0)))</f>
        <v/>
      </c>
      <c r="D1837" s="278"/>
      <c r="E1837" s="215" t="s">
        <v>15631</v>
      </c>
      <c r="F1837" s="215" t="s">
        <v>15631</v>
      </c>
      <c r="G1837" s="215" t="s">
        <v>15631</v>
      </c>
      <c r="H1837" s="216" t="str">
        <f ca="1">IF(ISERROR($V1837),"",OFFSET('Smelter Look-up'!$G$4,$V1837-4,0))</f>
        <v/>
      </c>
      <c r="I1837" s="217" t="s">
        <v>15631</v>
      </c>
      <c r="J1837" s="217" t="s">
        <v>15631</v>
      </c>
      <c r="K1837" s="268"/>
      <c r="L1837" s="268"/>
      <c r="M1837" s="268"/>
      <c r="N1837" s="268"/>
      <c r="O1837" s="268"/>
      <c r="P1837" s="218"/>
      <c r="Q1837" s="269"/>
      <c r="R1837" s="215" t="str">
        <f ca="1">IF(ISERROR($V1837),"",OFFSET('Smelter Look-up'!$C$4,$V1837-4,0)&amp;"")</f>
        <v/>
      </c>
      <c r="S1837" s="222" t="str">
        <f t="shared" ca="1" si="264"/>
        <v/>
      </c>
      <c r="T1837" s="222" t="str">
        <f ca="1">IF(B1837="","",IF(ISERROR(MATCH($J1837,SorP!$B$1:$B$6230,0)),"",INDIRECT("'SorP'!$A$"&amp;MATCH($J1837,SorP!$B$1:$B$6230,0))))</f>
        <v/>
      </c>
      <c r="U1837" s="238"/>
      <c r="V1837" s="270" t="e">
        <f>IF(C1837="",NA(),MATCH($B1837&amp;$C1837,'Smelter Look-up'!$J:$J,0))</f>
        <v>#N/A</v>
      </c>
      <c r="W1837" s="271"/>
      <c r="X1837" s="271">
        <f t="shared" si="265"/>
        <v>0</v>
      </c>
      <c r="Y1837" s="271"/>
      <c r="Z1837" s="271"/>
      <c r="AB1837" s="273" t="str">
        <f t="shared" si="266"/>
        <v/>
      </c>
    </row>
    <row r="1838" spans="1:28" s="272" customFormat="1" ht="20.25">
      <c r="A1838" s="214"/>
      <c r="B1838" s="215" t="str">
        <f>IF(LEN(A1838)=0,"",INDEX('Smelter Look-up'!$A:$A,MATCH($A1838,'Smelter Look-up'!$E:$E,0)))</f>
        <v/>
      </c>
      <c r="C1838" s="219" t="str">
        <f>IF(LEN(A1838)=0,"",INDEX('Smelter Look-up'!$C:$C,MATCH($A1838,'Smelter Look-up'!$E:$E,0)))</f>
        <v/>
      </c>
      <c r="D1838" s="278"/>
      <c r="E1838" s="215" t="s">
        <v>15631</v>
      </c>
      <c r="F1838" s="215" t="s">
        <v>15631</v>
      </c>
      <c r="G1838" s="215" t="s">
        <v>15631</v>
      </c>
      <c r="H1838" s="216" t="str">
        <f ca="1">IF(ISERROR($V1838),"",OFFSET('Smelter Look-up'!$G$4,$V1838-4,0))</f>
        <v/>
      </c>
      <c r="I1838" s="217" t="s">
        <v>15631</v>
      </c>
      <c r="J1838" s="217" t="s">
        <v>15631</v>
      </c>
      <c r="K1838" s="268"/>
      <c r="L1838" s="268"/>
      <c r="M1838" s="268"/>
      <c r="N1838" s="268"/>
      <c r="O1838" s="268"/>
      <c r="P1838" s="218"/>
      <c r="Q1838" s="269"/>
      <c r="R1838" s="215" t="str">
        <f ca="1">IF(ISERROR($V1838),"",OFFSET('Smelter Look-up'!$C$4,$V1838-4,0)&amp;"")</f>
        <v/>
      </c>
      <c r="S1838" s="222" t="str">
        <f t="shared" ca="1" si="264"/>
        <v/>
      </c>
      <c r="T1838" s="222" t="str">
        <f ca="1">IF(B1838="","",IF(ISERROR(MATCH($J1838,SorP!$B$1:$B$6230,0)),"",INDIRECT("'SorP'!$A$"&amp;MATCH($J1838,SorP!$B$1:$B$6230,0))))</f>
        <v/>
      </c>
      <c r="U1838" s="238"/>
      <c r="V1838" s="270" t="e">
        <f>IF(C1838="",NA(),MATCH($B1838&amp;$C1838,'Smelter Look-up'!$J:$J,0))</f>
        <v>#N/A</v>
      </c>
      <c r="W1838" s="271"/>
      <c r="X1838" s="271">
        <f t="shared" si="265"/>
        <v>0</v>
      </c>
      <c r="Y1838" s="271"/>
      <c r="Z1838" s="271"/>
      <c r="AB1838" s="273" t="str">
        <f t="shared" si="266"/>
        <v/>
      </c>
    </row>
    <row r="1839" spans="1:28" s="272" customFormat="1" ht="20.25">
      <c r="A1839" s="214"/>
      <c r="B1839" s="215" t="str">
        <f>IF(LEN(A1839)=0,"",INDEX('Smelter Look-up'!$A:$A,MATCH($A1839,'Smelter Look-up'!$E:$E,0)))</f>
        <v/>
      </c>
      <c r="C1839" s="219" t="str">
        <f>IF(LEN(A1839)=0,"",INDEX('Smelter Look-up'!$C:$C,MATCH($A1839,'Smelter Look-up'!$E:$E,0)))</f>
        <v/>
      </c>
      <c r="D1839" s="278"/>
      <c r="E1839" s="215" t="s">
        <v>15631</v>
      </c>
      <c r="F1839" s="215" t="s">
        <v>15631</v>
      </c>
      <c r="G1839" s="215" t="s">
        <v>15631</v>
      </c>
      <c r="H1839" s="216" t="str">
        <f ca="1">IF(ISERROR($V1839),"",OFFSET('Smelter Look-up'!$G$4,$V1839-4,0))</f>
        <v/>
      </c>
      <c r="I1839" s="217" t="s">
        <v>15631</v>
      </c>
      <c r="J1839" s="217" t="s">
        <v>15631</v>
      </c>
      <c r="K1839" s="268"/>
      <c r="L1839" s="268"/>
      <c r="M1839" s="268"/>
      <c r="N1839" s="268"/>
      <c r="O1839" s="268"/>
      <c r="P1839" s="218"/>
      <c r="Q1839" s="269"/>
      <c r="R1839" s="215" t="str">
        <f ca="1">IF(ISERROR($V1839),"",OFFSET('Smelter Look-up'!$C$4,$V1839-4,0)&amp;"")</f>
        <v/>
      </c>
      <c r="S1839" s="222" t="str">
        <f t="shared" ca="1" si="264"/>
        <v/>
      </c>
      <c r="T1839" s="222" t="str">
        <f ca="1">IF(B1839="","",IF(ISERROR(MATCH($J1839,SorP!$B$1:$B$6230,0)),"",INDIRECT("'SorP'!$A$"&amp;MATCH($J1839,SorP!$B$1:$B$6230,0))))</f>
        <v/>
      </c>
      <c r="U1839" s="238"/>
      <c r="V1839" s="270" t="e">
        <f>IF(C1839="",NA(),MATCH($B1839&amp;$C1839,'Smelter Look-up'!$J:$J,0))</f>
        <v>#N/A</v>
      </c>
      <c r="W1839" s="271"/>
      <c r="X1839" s="271">
        <f t="shared" si="265"/>
        <v>0</v>
      </c>
      <c r="Y1839" s="271"/>
      <c r="Z1839" s="271"/>
      <c r="AB1839" s="273" t="str">
        <f t="shared" si="266"/>
        <v/>
      </c>
    </row>
    <row r="1840" spans="1:28" s="272" customFormat="1" ht="20.25">
      <c r="A1840" s="214"/>
      <c r="B1840" s="215" t="str">
        <f>IF(LEN(A1840)=0,"",INDEX('Smelter Look-up'!$A:$A,MATCH($A1840,'Smelter Look-up'!$E:$E,0)))</f>
        <v/>
      </c>
      <c r="C1840" s="219" t="str">
        <f>IF(LEN(A1840)=0,"",INDEX('Smelter Look-up'!$C:$C,MATCH($A1840,'Smelter Look-up'!$E:$E,0)))</f>
        <v/>
      </c>
      <c r="D1840" s="278"/>
      <c r="E1840" s="215" t="s">
        <v>15631</v>
      </c>
      <c r="F1840" s="215" t="s">
        <v>15631</v>
      </c>
      <c r="G1840" s="215" t="s">
        <v>15631</v>
      </c>
      <c r="H1840" s="216" t="str">
        <f ca="1">IF(ISERROR($V1840),"",OFFSET('Smelter Look-up'!$G$4,$V1840-4,0))</f>
        <v/>
      </c>
      <c r="I1840" s="217" t="s">
        <v>15631</v>
      </c>
      <c r="J1840" s="217" t="s">
        <v>15631</v>
      </c>
      <c r="K1840" s="268"/>
      <c r="L1840" s="268"/>
      <c r="M1840" s="268"/>
      <c r="N1840" s="268"/>
      <c r="O1840" s="268"/>
      <c r="P1840" s="218"/>
      <c r="Q1840" s="269"/>
      <c r="R1840" s="215" t="str">
        <f ca="1">IF(ISERROR($V1840),"",OFFSET('Smelter Look-up'!$C$4,$V1840-4,0)&amp;"")</f>
        <v/>
      </c>
      <c r="S1840" s="222" t="str">
        <f t="shared" ca="1" si="264"/>
        <v/>
      </c>
      <c r="T1840" s="222" t="str">
        <f ca="1">IF(B1840="","",IF(ISERROR(MATCH($J1840,SorP!$B$1:$B$6230,0)),"",INDIRECT("'SorP'!$A$"&amp;MATCH($J1840,SorP!$B$1:$B$6230,0))))</f>
        <v/>
      </c>
      <c r="U1840" s="238"/>
      <c r="V1840" s="270" t="e">
        <f>IF(C1840="",NA(),MATCH($B1840&amp;$C1840,'Smelter Look-up'!$J:$J,0))</f>
        <v>#N/A</v>
      </c>
      <c r="W1840" s="271"/>
      <c r="X1840" s="271">
        <f t="shared" si="265"/>
        <v>0</v>
      </c>
      <c r="Y1840" s="271"/>
      <c r="Z1840" s="271"/>
      <c r="AB1840" s="273" t="str">
        <f t="shared" si="266"/>
        <v/>
      </c>
    </row>
    <row r="1841" spans="1:28" s="272" customFormat="1" ht="20.25">
      <c r="A1841" s="214"/>
      <c r="B1841" s="215" t="str">
        <f>IF(LEN(A1841)=0,"",INDEX('Smelter Look-up'!$A:$A,MATCH($A1841,'Smelter Look-up'!$E:$E,0)))</f>
        <v/>
      </c>
      <c r="C1841" s="219" t="str">
        <f>IF(LEN(A1841)=0,"",INDEX('Smelter Look-up'!$C:$C,MATCH($A1841,'Smelter Look-up'!$E:$E,0)))</f>
        <v/>
      </c>
      <c r="D1841" s="278"/>
      <c r="E1841" s="215" t="s">
        <v>15631</v>
      </c>
      <c r="F1841" s="215" t="s">
        <v>15631</v>
      </c>
      <c r="G1841" s="215" t="s">
        <v>15631</v>
      </c>
      <c r="H1841" s="216" t="str">
        <f ca="1">IF(ISERROR($V1841),"",OFFSET('Smelter Look-up'!$G$4,$V1841-4,0))</f>
        <v/>
      </c>
      <c r="I1841" s="217" t="s">
        <v>15631</v>
      </c>
      <c r="J1841" s="217" t="s">
        <v>15631</v>
      </c>
      <c r="K1841" s="268"/>
      <c r="L1841" s="268"/>
      <c r="M1841" s="268"/>
      <c r="N1841" s="268"/>
      <c r="O1841" s="268"/>
      <c r="P1841" s="218"/>
      <c r="Q1841" s="269"/>
      <c r="R1841" s="215" t="str">
        <f ca="1">IF(ISERROR($V1841),"",OFFSET('Smelter Look-up'!$C$4,$V1841-4,0)&amp;"")</f>
        <v/>
      </c>
      <c r="S1841" s="222" t="str">
        <f t="shared" ca="1" si="264"/>
        <v/>
      </c>
      <c r="T1841" s="222" t="str">
        <f ca="1">IF(B1841="","",IF(ISERROR(MATCH($J1841,SorP!$B$1:$B$6230,0)),"",INDIRECT("'SorP'!$A$"&amp;MATCH($J1841,SorP!$B$1:$B$6230,0))))</f>
        <v/>
      </c>
      <c r="U1841" s="238"/>
      <c r="V1841" s="270" t="e">
        <f>IF(C1841="",NA(),MATCH($B1841&amp;$C1841,'Smelter Look-up'!$J:$J,0))</f>
        <v>#N/A</v>
      </c>
      <c r="W1841" s="271"/>
      <c r="X1841" s="271">
        <f t="shared" si="265"/>
        <v>0</v>
      </c>
      <c r="Y1841" s="271"/>
      <c r="Z1841" s="271"/>
      <c r="AB1841" s="273" t="str">
        <f t="shared" si="266"/>
        <v/>
      </c>
    </row>
    <row r="1842" spans="1:28" s="272" customFormat="1" ht="20.25">
      <c r="A1842" s="214"/>
      <c r="B1842" s="215" t="str">
        <f>IF(LEN(A1842)=0,"",INDEX('Smelter Look-up'!$A:$A,MATCH($A1842,'Smelter Look-up'!$E:$E,0)))</f>
        <v/>
      </c>
      <c r="C1842" s="219" t="str">
        <f>IF(LEN(A1842)=0,"",INDEX('Smelter Look-up'!$C:$C,MATCH($A1842,'Smelter Look-up'!$E:$E,0)))</f>
        <v/>
      </c>
      <c r="D1842" s="278"/>
      <c r="E1842" s="215" t="s">
        <v>15631</v>
      </c>
      <c r="F1842" s="215" t="s">
        <v>15631</v>
      </c>
      <c r="G1842" s="215" t="s">
        <v>15631</v>
      </c>
      <c r="H1842" s="216" t="str">
        <f ca="1">IF(ISERROR($V1842),"",OFFSET('Smelter Look-up'!$G$4,$V1842-4,0))</f>
        <v/>
      </c>
      <c r="I1842" s="217" t="s">
        <v>15631</v>
      </c>
      <c r="J1842" s="217" t="s">
        <v>15631</v>
      </c>
      <c r="K1842" s="268"/>
      <c r="L1842" s="268"/>
      <c r="M1842" s="268"/>
      <c r="N1842" s="268"/>
      <c r="O1842" s="268"/>
      <c r="P1842" s="218"/>
      <c r="Q1842" s="269"/>
      <c r="R1842" s="215" t="str">
        <f ca="1">IF(ISERROR($V1842),"",OFFSET('Smelter Look-up'!$C$4,$V1842-4,0)&amp;"")</f>
        <v/>
      </c>
      <c r="S1842" s="222" t="str">
        <f t="shared" ca="1" si="264"/>
        <v/>
      </c>
      <c r="T1842" s="222" t="str">
        <f ca="1">IF(B1842="","",IF(ISERROR(MATCH($J1842,SorP!$B$1:$B$6230,0)),"",INDIRECT("'SorP'!$A$"&amp;MATCH($J1842,SorP!$B$1:$B$6230,0))))</f>
        <v/>
      </c>
      <c r="U1842" s="238"/>
      <c r="V1842" s="270" t="e">
        <f>IF(C1842="",NA(),MATCH($B1842&amp;$C1842,'Smelter Look-up'!$J:$J,0))</f>
        <v>#N/A</v>
      </c>
      <c r="W1842" s="271"/>
      <c r="X1842" s="271">
        <f t="shared" si="265"/>
        <v>0</v>
      </c>
      <c r="Y1842" s="271"/>
      <c r="Z1842" s="271"/>
      <c r="AB1842" s="273" t="str">
        <f t="shared" si="266"/>
        <v/>
      </c>
    </row>
    <row r="1843" spans="1:28" s="272" customFormat="1" ht="20.25">
      <c r="A1843" s="214"/>
      <c r="B1843" s="215" t="str">
        <f>IF(LEN(A1843)=0,"",INDEX('Smelter Look-up'!$A:$A,MATCH($A1843,'Smelter Look-up'!$E:$E,0)))</f>
        <v/>
      </c>
      <c r="C1843" s="219" t="str">
        <f>IF(LEN(A1843)=0,"",INDEX('Smelter Look-up'!$C:$C,MATCH($A1843,'Smelter Look-up'!$E:$E,0)))</f>
        <v/>
      </c>
      <c r="D1843" s="278"/>
      <c r="E1843" s="215" t="s">
        <v>15631</v>
      </c>
      <c r="F1843" s="215" t="s">
        <v>15631</v>
      </c>
      <c r="G1843" s="215" t="s">
        <v>15631</v>
      </c>
      <c r="H1843" s="216" t="str">
        <f ca="1">IF(ISERROR($V1843),"",OFFSET('Smelter Look-up'!$G$4,$V1843-4,0))</f>
        <v/>
      </c>
      <c r="I1843" s="217" t="s">
        <v>15631</v>
      </c>
      <c r="J1843" s="217" t="s">
        <v>15631</v>
      </c>
      <c r="K1843" s="268"/>
      <c r="L1843" s="268"/>
      <c r="M1843" s="268"/>
      <c r="N1843" s="268"/>
      <c r="O1843" s="268"/>
      <c r="P1843" s="218"/>
      <c r="Q1843" s="269"/>
      <c r="R1843" s="215" t="str">
        <f ca="1">IF(ISERROR($V1843),"",OFFSET('Smelter Look-up'!$C$4,$V1843-4,0)&amp;"")</f>
        <v/>
      </c>
      <c r="S1843" s="222" t="str">
        <f t="shared" ca="1" si="264"/>
        <v/>
      </c>
      <c r="T1843" s="222" t="str">
        <f ca="1">IF(B1843="","",IF(ISERROR(MATCH($J1843,SorP!$B$1:$B$6230,0)),"",INDIRECT("'SorP'!$A$"&amp;MATCH($J1843,SorP!$B$1:$B$6230,0))))</f>
        <v/>
      </c>
      <c r="U1843" s="238"/>
      <c r="V1843" s="270" t="e">
        <f>IF(C1843="",NA(),MATCH($B1843&amp;$C1843,'Smelter Look-up'!$J:$J,0))</f>
        <v>#N/A</v>
      </c>
      <c r="W1843" s="271"/>
      <c r="X1843" s="271">
        <f t="shared" si="265"/>
        <v>0</v>
      </c>
      <c r="Y1843" s="271"/>
      <c r="Z1843" s="271"/>
      <c r="AB1843" s="273" t="str">
        <f t="shared" si="266"/>
        <v/>
      </c>
    </row>
    <row r="1844" spans="1:28" s="272" customFormat="1" ht="20.25">
      <c r="A1844" s="214"/>
      <c r="B1844" s="215" t="str">
        <f>IF(LEN(A1844)=0,"",INDEX('Smelter Look-up'!$A:$A,MATCH($A1844,'Smelter Look-up'!$E:$E,0)))</f>
        <v/>
      </c>
      <c r="C1844" s="219" t="str">
        <f>IF(LEN(A1844)=0,"",INDEX('Smelter Look-up'!$C:$C,MATCH($A1844,'Smelter Look-up'!$E:$E,0)))</f>
        <v/>
      </c>
      <c r="D1844" s="278"/>
      <c r="E1844" s="215" t="s">
        <v>15631</v>
      </c>
      <c r="F1844" s="215" t="s">
        <v>15631</v>
      </c>
      <c r="G1844" s="215" t="s">
        <v>15631</v>
      </c>
      <c r="H1844" s="216" t="str">
        <f ca="1">IF(ISERROR($V1844),"",OFFSET('Smelter Look-up'!$G$4,$V1844-4,0))</f>
        <v/>
      </c>
      <c r="I1844" s="217" t="s">
        <v>15631</v>
      </c>
      <c r="J1844" s="217" t="s">
        <v>15631</v>
      </c>
      <c r="K1844" s="268"/>
      <c r="L1844" s="268"/>
      <c r="M1844" s="268"/>
      <c r="N1844" s="268"/>
      <c r="O1844" s="268"/>
      <c r="P1844" s="218"/>
      <c r="Q1844" s="269"/>
      <c r="R1844" s="215" t="str">
        <f ca="1">IF(ISERROR($V1844),"",OFFSET('Smelter Look-up'!$C$4,$V1844-4,0)&amp;"")</f>
        <v/>
      </c>
      <c r="S1844" s="222" t="str">
        <f t="shared" ca="1" si="264"/>
        <v/>
      </c>
      <c r="T1844" s="222" t="str">
        <f ca="1">IF(B1844="","",IF(ISERROR(MATCH($J1844,SorP!$B$1:$B$6230,0)),"",INDIRECT("'SorP'!$A$"&amp;MATCH($J1844,SorP!$B$1:$B$6230,0))))</f>
        <v/>
      </c>
      <c r="U1844" s="238"/>
      <c r="V1844" s="270" t="e">
        <f>IF(C1844="",NA(),MATCH($B1844&amp;$C1844,'Smelter Look-up'!$J:$J,0))</f>
        <v>#N/A</v>
      </c>
      <c r="W1844" s="271"/>
      <c r="X1844" s="271">
        <f t="shared" si="265"/>
        <v>0</v>
      </c>
      <c r="Y1844" s="271"/>
      <c r="Z1844" s="271"/>
      <c r="AB1844" s="273" t="str">
        <f t="shared" si="266"/>
        <v/>
      </c>
    </row>
    <row r="1845" spans="1:28" s="272" customFormat="1" ht="20.25">
      <c r="A1845" s="214"/>
      <c r="B1845" s="215" t="str">
        <f>IF(LEN(A1845)=0,"",INDEX('Smelter Look-up'!$A:$A,MATCH($A1845,'Smelter Look-up'!$E:$E,0)))</f>
        <v/>
      </c>
      <c r="C1845" s="219" t="str">
        <f>IF(LEN(A1845)=0,"",INDEX('Smelter Look-up'!$C:$C,MATCH($A1845,'Smelter Look-up'!$E:$E,0)))</f>
        <v/>
      </c>
      <c r="D1845" s="278"/>
      <c r="E1845" s="215" t="s">
        <v>15631</v>
      </c>
      <c r="F1845" s="215" t="s">
        <v>15631</v>
      </c>
      <c r="G1845" s="215" t="s">
        <v>15631</v>
      </c>
      <c r="H1845" s="216" t="str">
        <f ca="1">IF(ISERROR($V1845),"",OFFSET('Smelter Look-up'!$G$4,$V1845-4,0))</f>
        <v/>
      </c>
      <c r="I1845" s="217" t="s">
        <v>15631</v>
      </c>
      <c r="J1845" s="217" t="s">
        <v>15631</v>
      </c>
      <c r="K1845" s="268"/>
      <c r="L1845" s="268"/>
      <c r="M1845" s="268"/>
      <c r="N1845" s="268"/>
      <c r="O1845" s="268"/>
      <c r="P1845" s="218"/>
      <c r="Q1845" s="269"/>
      <c r="R1845" s="215" t="str">
        <f ca="1">IF(ISERROR($V1845),"",OFFSET('Smelter Look-up'!$C$4,$V1845-4,0)&amp;"")</f>
        <v/>
      </c>
      <c r="S1845" s="222" t="str">
        <f t="shared" ca="1" si="264"/>
        <v/>
      </c>
      <c r="T1845" s="222" t="str">
        <f ca="1">IF(B1845="","",IF(ISERROR(MATCH($J1845,SorP!$B$1:$B$6230,0)),"",INDIRECT("'SorP'!$A$"&amp;MATCH($J1845,SorP!$B$1:$B$6230,0))))</f>
        <v/>
      </c>
      <c r="U1845" s="238"/>
      <c r="V1845" s="270" t="e">
        <f>IF(C1845="",NA(),MATCH($B1845&amp;$C1845,'Smelter Look-up'!$J:$J,0))</f>
        <v>#N/A</v>
      </c>
      <c r="W1845" s="271"/>
      <c r="X1845" s="271">
        <f t="shared" si="265"/>
        <v>0</v>
      </c>
      <c r="Y1845" s="271"/>
      <c r="Z1845" s="271"/>
      <c r="AB1845" s="273" t="str">
        <f t="shared" si="266"/>
        <v/>
      </c>
    </row>
    <row r="1846" spans="1:28" s="272" customFormat="1" ht="20.25">
      <c r="A1846" s="214"/>
      <c r="B1846" s="215" t="str">
        <f>IF(LEN(A1846)=0,"",INDEX('Smelter Look-up'!$A:$A,MATCH($A1846,'Smelter Look-up'!$E:$E,0)))</f>
        <v/>
      </c>
      <c r="C1846" s="219" t="str">
        <f>IF(LEN(A1846)=0,"",INDEX('Smelter Look-up'!$C:$C,MATCH($A1846,'Smelter Look-up'!$E:$E,0)))</f>
        <v/>
      </c>
      <c r="D1846" s="278"/>
      <c r="E1846" s="215" t="s">
        <v>15631</v>
      </c>
      <c r="F1846" s="215" t="s">
        <v>15631</v>
      </c>
      <c r="G1846" s="215" t="s">
        <v>15631</v>
      </c>
      <c r="H1846" s="216" t="str">
        <f ca="1">IF(ISERROR($V1846),"",OFFSET('Smelter Look-up'!$G$4,$V1846-4,0))</f>
        <v/>
      </c>
      <c r="I1846" s="217" t="s">
        <v>15631</v>
      </c>
      <c r="J1846" s="217" t="s">
        <v>15631</v>
      </c>
      <c r="K1846" s="268"/>
      <c r="L1846" s="268"/>
      <c r="M1846" s="268"/>
      <c r="N1846" s="268"/>
      <c r="O1846" s="268"/>
      <c r="P1846" s="218"/>
      <c r="Q1846" s="269"/>
      <c r="R1846" s="215" t="str">
        <f ca="1">IF(ISERROR($V1846),"",OFFSET('Smelter Look-up'!$C$4,$V1846-4,0)&amp;"")</f>
        <v/>
      </c>
      <c r="S1846" s="222" t="str">
        <f t="shared" ca="1" si="264"/>
        <v/>
      </c>
      <c r="T1846" s="222" t="str">
        <f ca="1">IF(B1846="","",IF(ISERROR(MATCH($J1846,SorP!$B$1:$B$6230,0)),"",INDIRECT("'SorP'!$A$"&amp;MATCH($J1846,SorP!$B$1:$B$6230,0))))</f>
        <v/>
      </c>
      <c r="U1846" s="238"/>
      <c r="V1846" s="270" t="e">
        <f>IF(C1846="",NA(),MATCH($B1846&amp;$C1846,'Smelter Look-up'!$J:$J,0))</f>
        <v>#N/A</v>
      </c>
      <c r="W1846" s="271"/>
      <c r="X1846" s="271">
        <f t="shared" si="265"/>
        <v>0</v>
      </c>
      <c r="Y1846" s="271"/>
      <c r="Z1846" s="271"/>
      <c r="AB1846" s="273" t="str">
        <f t="shared" si="266"/>
        <v/>
      </c>
    </row>
    <row r="1847" spans="1:28" s="272" customFormat="1" ht="20.25">
      <c r="A1847" s="214"/>
      <c r="B1847" s="215" t="str">
        <f>IF(LEN(A1847)=0,"",INDEX('Smelter Look-up'!$A:$A,MATCH($A1847,'Smelter Look-up'!$E:$E,0)))</f>
        <v/>
      </c>
      <c r="C1847" s="219" t="str">
        <f>IF(LEN(A1847)=0,"",INDEX('Smelter Look-up'!$C:$C,MATCH($A1847,'Smelter Look-up'!$E:$E,0)))</f>
        <v/>
      </c>
      <c r="D1847" s="278"/>
      <c r="E1847" s="215" t="s">
        <v>15631</v>
      </c>
      <c r="F1847" s="215" t="s">
        <v>15631</v>
      </c>
      <c r="G1847" s="215" t="s">
        <v>15631</v>
      </c>
      <c r="H1847" s="216" t="str">
        <f ca="1">IF(ISERROR($V1847),"",OFFSET('Smelter Look-up'!$G$4,$V1847-4,0))</f>
        <v/>
      </c>
      <c r="I1847" s="217" t="s">
        <v>15631</v>
      </c>
      <c r="J1847" s="217" t="s">
        <v>15631</v>
      </c>
      <c r="K1847" s="268"/>
      <c r="L1847" s="268"/>
      <c r="M1847" s="268"/>
      <c r="N1847" s="268"/>
      <c r="O1847" s="268"/>
      <c r="P1847" s="218"/>
      <c r="Q1847" s="269"/>
      <c r="R1847" s="215" t="str">
        <f ca="1">IF(ISERROR($V1847),"",OFFSET('Smelter Look-up'!$C$4,$V1847-4,0)&amp;"")</f>
        <v/>
      </c>
      <c r="S1847" s="222" t="str">
        <f t="shared" ca="1" si="264"/>
        <v/>
      </c>
      <c r="T1847" s="222" t="str">
        <f ca="1">IF(B1847="","",IF(ISERROR(MATCH($J1847,SorP!$B$1:$B$6230,0)),"",INDIRECT("'SorP'!$A$"&amp;MATCH($J1847,SorP!$B$1:$B$6230,0))))</f>
        <v/>
      </c>
      <c r="U1847" s="238"/>
      <c r="V1847" s="270" t="e">
        <f>IF(C1847="",NA(),MATCH($B1847&amp;$C1847,'Smelter Look-up'!$J:$J,0))</f>
        <v>#N/A</v>
      </c>
      <c r="W1847" s="271"/>
      <c r="X1847" s="271">
        <f t="shared" si="265"/>
        <v>0</v>
      </c>
      <c r="Y1847" s="271"/>
      <c r="Z1847" s="271"/>
      <c r="AB1847" s="273" t="str">
        <f t="shared" si="266"/>
        <v/>
      </c>
    </row>
    <row r="1848" spans="1:28" s="272" customFormat="1" ht="20.25">
      <c r="A1848" s="214"/>
      <c r="B1848" s="215" t="str">
        <f>IF(LEN(A1848)=0,"",INDEX('Smelter Look-up'!$A:$A,MATCH($A1848,'Smelter Look-up'!$E:$E,0)))</f>
        <v/>
      </c>
      <c r="C1848" s="219" t="str">
        <f>IF(LEN(A1848)=0,"",INDEX('Smelter Look-up'!$C:$C,MATCH($A1848,'Smelter Look-up'!$E:$E,0)))</f>
        <v/>
      </c>
      <c r="D1848" s="278"/>
      <c r="E1848" s="215" t="s">
        <v>15631</v>
      </c>
      <c r="F1848" s="215" t="s">
        <v>15631</v>
      </c>
      <c r="G1848" s="215" t="s">
        <v>15631</v>
      </c>
      <c r="H1848" s="216" t="str">
        <f ca="1">IF(ISERROR($V1848),"",OFFSET('Smelter Look-up'!$G$4,$V1848-4,0))</f>
        <v/>
      </c>
      <c r="I1848" s="217" t="s">
        <v>15631</v>
      </c>
      <c r="J1848" s="217" t="s">
        <v>15631</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si="265"/>
        <v>0</v>
      </c>
      <c r="Y1848" s="271"/>
      <c r="Z1848" s="271"/>
      <c r="AB1848" s="273" t="str">
        <f t="shared" si="266"/>
        <v/>
      </c>
    </row>
    <row r="1849" spans="1:28" s="272" customFormat="1" ht="20.25">
      <c r="A1849" s="214"/>
      <c r="B1849" s="215" t="str">
        <f>IF(LEN(A1849)=0,"",INDEX('Smelter Look-up'!$A:$A,MATCH($A1849,'Smelter Look-up'!$E:$E,0)))</f>
        <v/>
      </c>
      <c r="C1849" s="219" t="str">
        <f>IF(LEN(A1849)=0,"",INDEX('Smelter Look-up'!$C:$C,MATCH($A1849,'Smelter Look-up'!$E:$E,0)))</f>
        <v/>
      </c>
      <c r="D1849" s="278"/>
      <c r="E1849" s="215" t="s">
        <v>15631</v>
      </c>
      <c r="F1849" s="215" t="s">
        <v>15631</v>
      </c>
      <c r="G1849" s="215" t="s">
        <v>15631</v>
      </c>
      <c r="H1849" s="216" t="str">
        <f ca="1">IF(ISERROR($V1849),"",OFFSET('Smelter Look-up'!$G$4,$V1849-4,0))</f>
        <v/>
      </c>
      <c r="I1849" s="217" t="s">
        <v>15631</v>
      </c>
      <c r="J1849" s="217" t="s">
        <v>15631</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si="265"/>
        <v>0</v>
      </c>
      <c r="Y1849" s="271"/>
      <c r="Z1849" s="271"/>
      <c r="AB1849" s="273" t="str">
        <f t="shared" si="266"/>
        <v/>
      </c>
    </row>
    <row r="1850" spans="1:28" s="272" customFormat="1" ht="20.25">
      <c r="A1850" s="214"/>
      <c r="B1850" s="215" t="str">
        <f>IF(LEN(A1850)=0,"",INDEX('Smelter Look-up'!$A:$A,MATCH($A1850,'Smelter Look-up'!$E:$E,0)))</f>
        <v/>
      </c>
      <c r="C1850" s="219" t="str">
        <f>IF(LEN(A1850)=0,"",INDEX('Smelter Look-up'!$C:$C,MATCH($A1850,'Smelter Look-up'!$E:$E,0)))</f>
        <v/>
      </c>
      <c r="D1850" s="278"/>
      <c r="E1850" s="215" t="s">
        <v>15631</v>
      </c>
      <c r="F1850" s="215" t="s">
        <v>15631</v>
      </c>
      <c r="G1850" s="215" t="s">
        <v>15631</v>
      </c>
      <c r="H1850" s="216" t="str">
        <f ca="1">IF(ISERROR($V1850),"",OFFSET('Smelter Look-up'!$G$4,$V1850-4,0))</f>
        <v/>
      </c>
      <c r="I1850" s="217" t="s">
        <v>15631</v>
      </c>
      <c r="J1850" s="217" t="s">
        <v>15631</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si="265"/>
        <v>0</v>
      </c>
      <c r="Y1850" s="271"/>
      <c r="Z1850" s="271"/>
      <c r="AB1850" s="273" t="str">
        <f t="shared" si="266"/>
        <v/>
      </c>
    </row>
    <row r="1851" spans="1:28" s="272" customFormat="1" ht="20.25">
      <c r="A1851" s="214"/>
      <c r="B1851" s="215" t="str">
        <f>IF(LEN(A1851)=0,"",INDEX('Smelter Look-up'!$A:$A,MATCH($A1851,'Smelter Look-up'!$E:$E,0)))</f>
        <v/>
      </c>
      <c r="C1851" s="219" t="str">
        <f>IF(LEN(A1851)=0,"",INDEX('Smelter Look-up'!$C:$C,MATCH($A1851,'Smelter Look-up'!$E:$E,0)))</f>
        <v/>
      </c>
      <c r="D1851" s="278"/>
      <c r="E1851" s="215" t="s">
        <v>15631</v>
      </c>
      <c r="F1851" s="215" t="s">
        <v>15631</v>
      </c>
      <c r="G1851" s="215" t="s">
        <v>15631</v>
      </c>
      <c r="H1851" s="216" t="str">
        <f ca="1">IF(ISERROR($V1851),"",OFFSET('Smelter Look-up'!$G$4,$V1851-4,0))</f>
        <v/>
      </c>
      <c r="I1851" s="217" t="s">
        <v>15631</v>
      </c>
      <c r="J1851" s="217" t="s">
        <v>15631</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
        <v>15631</v>
      </c>
      <c r="F1852" s="215" t="s">
        <v>15631</v>
      </c>
      <c r="G1852" s="215" t="s">
        <v>15631</v>
      </c>
      <c r="H1852" s="216" t="str">
        <f ca="1">IF(ISERROR($V1852),"",OFFSET('Smelter Look-up'!$G$4,$V1852-4,0))</f>
        <v/>
      </c>
      <c r="I1852" s="217" t="s">
        <v>15631</v>
      </c>
      <c r="J1852" s="217" t="s">
        <v>15631</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
        <v>15631</v>
      </c>
      <c r="F1853" s="215" t="s">
        <v>15631</v>
      </c>
      <c r="G1853" s="215" t="s">
        <v>15631</v>
      </c>
      <c r="H1853" s="216" t="str">
        <f ca="1">IF(ISERROR($V1853),"",OFFSET('Smelter Look-up'!$G$4,$V1853-4,0))</f>
        <v/>
      </c>
      <c r="I1853" s="217" t="s">
        <v>15631</v>
      </c>
      <c r="J1853" s="217" t="s">
        <v>15631</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
        <v>15631</v>
      </c>
      <c r="F1854" s="215" t="s">
        <v>15631</v>
      </c>
      <c r="G1854" s="215" t="s">
        <v>15631</v>
      </c>
      <c r="H1854" s="216" t="str">
        <f ca="1">IF(ISERROR($V1854),"",OFFSET('Smelter Look-up'!$G$4,$V1854-4,0))</f>
        <v/>
      </c>
      <c r="I1854" s="217" t="s">
        <v>15631</v>
      </c>
      <c r="J1854" s="217" t="s">
        <v>15631</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
        <v>15631</v>
      </c>
      <c r="F1855" s="215" t="s">
        <v>15631</v>
      </c>
      <c r="G1855" s="215" t="s">
        <v>15631</v>
      </c>
      <c r="H1855" s="216" t="str">
        <f ca="1">IF(ISERROR($V1855),"",OFFSET('Smelter Look-up'!$G$4,$V1855-4,0))</f>
        <v/>
      </c>
      <c r="I1855" s="217" t="s">
        <v>15631</v>
      </c>
      <c r="J1855" s="217" t="s">
        <v>15631</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
        <v>15631</v>
      </c>
      <c r="F1856" s="215" t="s">
        <v>15631</v>
      </c>
      <c r="G1856" s="215" t="s">
        <v>15631</v>
      </c>
      <c r="H1856" s="216" t="str">
        <f ca="1">IF(ISERROR($V1856),"",OFFSET('Smelter Look-up'!$G$4,$V1856-4,0))</f>
        <v/>
      </c>
      <c r="I1856" s="217" t="s">
        <v>15631</v>
      </c>
      <c r="J1856" s="217" t="s">
        <v>15631</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
        <v>15631</v>
      </c>
      <c r="F1857" s="215" t="s">
        <v>15631</v>
      </c>
      <c r="G1857" s="215" t="s">
        <v>15631</v>
      </c>
      <c r="H1857" s="216" t="str">
        <f ca="1">IF(ISERROR($V1857),"",OFFSET('Smelter Look-up'!$G$4,$V1857-4,0))</f>
        <v/>
      </c>
      <c r="I1857" s="217" t="s">
        <v>15631</v>
      </c>
      <c r="J1857" s="217" t="s">
        <v>15631</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
        <v>15631</v>
      </c>
      <c r="F1858" s="215" t="s">
        <v>15631</v>
      </c>
      <c r="G1858" s="215" t="s">
        <v>15631</v>
      </c>
      <c r="H1858" s="216" t="str">
        <f ca="1">IF(ISERROR($V1858),"",OFFSET('Smelter Look-up'!$G$4,$V1858-4,0))</f>
        <v/>
      </c>
      <c r="I1858" s="217" t="s">
        <v>15631</v>
      </c>
      <c r="J1858" s="217" t="s">
        <v>15631</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
        <v>15631</v>
      </c>
      <c r="F1859" s="215" t="s">
        <v>15631</v>
      </c>
      <c r="G1859" s="215" t="s">
        <v>15631</v>
      </c>
      <c r="H1859" s="216" t="str">
        <f ca="1">IF(ISERROR($V1859),"",OFFSET('Smelter Look-up'!$G$4,$V1859-4,0))</f>
        <v/>
      </c>
      <c r="I1859" s="217" t="s">
        <v>15631</v>
      </c>
      <c r="J1859" s="217" t="s">
        <v>15631</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
        <v>15631</v>
      </c>
      <c r="F1860" s="215" t="s">
        <v>15631</v>
      </c>
      <c r="G1860" s="215" t="s">
        <v>15631</v>
      </c>
      <c r="H1860" s="216" t="str">
        <f ca="1">IF(ISERROR($V1860),"",OFFSET('Smelter Look-up'!$G$4,$V1860-4,0))</f>
        <v/>
      </c>
      <c r="I1860" s="217" t="s">
        <v>15631</v>
      </c>
      <c r="J1860" s="217" t="s">
        <v>15631</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
        <v>15631</v>
      </c>
      <c r="F1861" s="215" t="s">
        <v>15631</v>
      </c>
      <c r="G1861" s="215" t="s">
        <v>15631</v>
      </c>
      <c r="H1861" s="216" t="str">
        <f ca="1">IF(ISERROR($V1861),"",OFFSET('Smelter Look-up'!$G$4,$V1861-4,0))</f>
        <v/>
      </c>
      <c r="I1861" s="217" t="s">
        <v>15631</v>
      </c>
      <c r="J1861" s="217" t="s">
        <v>15631</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
        <v>15631</v>
      </c>
      <c r="F1862" s="215" t="s">
        <v>15631</v>
      </c>
      <c r="G1862" s="215" t="s">
        <v>15631</v>
      </c>
      <c r="H1862" s="216" t="str">
        <f ca="1">IF(ISERROR($V1862),"",OFFSET('Smelter Look-up'!$G$4,$V1862-4,0))</f>
        <v/>
      </c>
      <c r="I1862" s="217" t="s">
        <v>15631</v>
      </c>
      <c r="J1862" s="217" t="s">
        <v>15631</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
        <v>15631</v>
      </c>
      <c r="F1863" s="215" t="s">
        <v>15631</v>
      </c>
      <c r="G1863" s="215" t="s">
        <v>15631</v>
      </c>
      <c r="H1863" s="216" t="str">
        <f ca="1">IF(ISERROR($V1863),"",OFFSET('Smelter Look-up'!$G$4,$V1863-4,0))</f>
        <v/>
      </c>
      <c r="I1863" s="217" t="s">
        <v>15631</v>
      </c>
      <c r="J1863" s="217" t="s">
        <v>15631</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
        <v>15631</v>
      </c>
      <c r="F1864" s="215" t="s">
        <v>15631</v>
      </c>
      <c r="G1864" s="215" t="s">
        <v>15631</v>
      </c>
      <c r="H1864" s="216" t="str">
        <f ca="1">IF(ISERROR($V1864),"",OFFSET('Smelter Look-up'!$G$4,$V1864-4,0))</f>
        <v/>
      </c>
      <c r="I1864" s="217" t="s">
        <v>15631</v>
      </c>
      <c r="J1864" s="217" t="s">
        <v>15631</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
        <v>15631</v>
      </c>
      <c r="F1865" s="215" t="s">
        <v>15631</v>
      </c>
      <c r="G1865" s="215" t="s">
        <v>15631</v>
      </c>
      <c r="H1865" s="216" t="str">
        <f ca="1">IF(ISERROR($V1865),"",OFFSET('Smelter Look-up'!$G$4,$V1865-4,0))</f>
        <v/>
      </c>
      <c r="I1865" s="217" t="s">
        <v>15631</v>
      </c>
      <c r="J1865" s="217" t="s">
        <v>15631</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
        <v>15631</v>
      </c>
      <c r="F1866" s="215" t="s">
        <v>15631</v>
      </c>
      <c r="G1866" s="215" t="s">
        <v>15631</v>
      </c>
      <c r="H1866" s="216" t="str">
        <f ca="1">IF(ISERROR($V1866),"",OFFSET('Smelter Look-up'!$G$4,$V1866-4,0))</f>
        <v/>
      </c>
      <c r="I1866" s="217" t="s">
        <v>15631</v>
      </c>
      <c r="J1866" s="217" t="s">
        <v>15631</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
        <v>15631</v>
      </c>
      <c r="F1867" s="215" t="s">
        <v>15631</v>
      </c>
      <c r="G1867" s="215" t="s">
        <v>15631</v>
      </c>
      <c r="H1867" s="216" t="str">
        <f ca="1">IF(ISERROR($V1867),"",OFFSET('Smelter Look-up'!$G$4,$V1867-4,0))</f>
        <v/>
      </c>
      <c r="I1867" s="217" t="s">
        <v>15631</v>
      </c>
      <c r="J1867" s="217" t="s">
        <v>15631</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
        <v>15631</v>
      </c>
      <c r="F1868" s="215" t="s">
        <v>15631</v>
      </c>
      <c r="G1868" s="215" t="s">
        <v>15631</v>
      </c>
      <c r="H1868" s="216" t="str">
        <f ca="1">IF(ISERROR($V1868),"",OFFSET('Smelter Look-up'!$G$4,$V1868-4,0))</f>
        <v/>
      </c>
      <c r="I1868" s="217" t="s">
        <v>15631</v>
      </c>
      <c r="J1868" s="217" t="s">
        <v>15631</v>
      </c>
      <c r="K1868" s="268"/>
      <c r="L1868" s="268"/>
      <c r="M1868" s="268"/>
      <c r="N1868" s="268"/>
      <c r="O1868" s="268"/>
      <c r="P1868" s="218"/>
      <c r="Q1868" s="269"/>
      <c r="R1868" s="215" t="str">
        <f ca="1">IF(ISERROR($V1868),"",OFFSET('Smelter Look-up'!$C$4,$V1868-4,0)&amp;"")</f>
        <v/>
      </c>
      <c r="S1868" s="222" t="str">
        <f t="shared" ref="S1868:S1898" ca="1" si="267">IF(B1868="","",IF(ISERROR(MATCH($E1868,CL,0)),"Unknown",INDIRECT("'C'!$A$"&amp;MATCH($E1868,CL,0)+1)))</f>
        <v/>
      </c>
      <c r="T1868" s="222" t="str">
        <f ca="1">IF(B1868="","",IF(ISERROR(MATCH($J1868,SorP!$B$1:$B$6230,0)),"",INDIRECT("'SorP'!$A$"&amp;MATCH($J1868,SorP!$B$1:$B$6230,0))))</f>
        <v/>
      </c>
      <c r="U1868" s="238"/>
      <c r="V1868" s="270" t="e">
        <f>IF(C1868="",NA(),MATCH($B1868&amp;$C1868,'Smelter Look-up'!$J:$J,0))</f>
        <v>#N/A</v>
      </c>
      <c r="W1868" s="271"/>
      <c r="X1868" s="271">
        <f t="shared" ref="X1868:X1898" si="268">IF(AND(C1868="Smelter not listed",OR(LEN(D1868)=0,LEN(E1868)=0)),1,0)</f>
        <v>0</v>
      </c>
      <c r="Y1868" s="271"/>
      <c r="Z1868" s="271"/>
      <c r="AB1868" s="273" t="str">
        <f t="shared" ref="AB1868:AB1898" si="269">B1868&amp;C1868</f>
        <v/>
      </c>
    </row>
    <row r="1869" spans="1:28" s="272" customFormat="1" ht="20.25">
      <c r="A1869" s="214"/>
      <c r="B1869" s="215" t="str">
        <f>IF(LEN(A1869)=0,"",INDEX('Smelter Look-up'!$A:$A,MATCH($A1869,'Smelter Look-up'!$E:$E,0)))</f>
        <v/>
      </c>
      <c r="C1869" s="219" t="str">
        <f>IF(LEN(A1869)=0,"",INDEX('Smelter Look-up'!$C:$C,MATCH($A1869,'Smelter Look-up'!$E:$E,0)))</f>
        <v/>
      </c>
      <c r="D1869" s="278"/>
      <c r="E1869" s="215" t="s">
        <v>15631</v>
      </c>
      <c r="F1869" s="215" t="s">
        <v>15631</v>
      </c>
      <c r="G1869" s="215" t="s">
        <v>15631</v>
      </c>
      <c r="H1869" s="216" t="str">
        <f ca="1">IF(ISERROR($V1869),"",OFFSET('Smelter Look-up'!$G$4,$V1869-4,0))</f>
        <v/>
      </c>
      <c r="I1869" s="217" t="s">
        <v>15631</v>
      </c>
      <c r="J1869" s="217" t="s">
        <v>15631</v>
      </c>
      <c r="K1869" s="268"/>
      <c r="L1869" s="268"/>
      <c r="M1869" s="268"/>
      <c r="N1869" s="268"/>
      <c r="O1869" s="268"/>
      <c r="P1869" s="218"/>
      <c r="Q1869" s="269"/>
      <c r="R1869" s="215" t="str">
        <f ca="1">IF(ISERROR($V1869),"",OFFSET('Smelter Look-up'!$C$4,$V1869-4,0)&amp;"")</f>
        <v/>
      </c>
      <c r="S1869" s="222" t="str">
        <f t="shared" ca="1" si="267"/>
        <v/>
      </c>
      <c r="T1869" s="222" t="str">
        <f ca="1">IF(B1869="","",IF(ISERROR(MATCH($J1869,SorP!$B$1:$B$6230,0)),"",INDIRECT("'SorP'!$A$"&amp;MATCH($J1869,SorP!$B$1:$B$6230,0))))</f>
        <v/>
      </c>
      <c r="U1869" s="238"/>
      <c r="V1869" s="270" t="e">
        <f>IF(C1869="",NA(),MATCH($B1869&amp;$C1869,'Smelter Look-up'!$J:$J,0))</f>
        <v>#N/A</v>
      </c>
      <c r="W1869" s="271"/>
      <c r="X1869" s="271">
        <f t="shared" si="268"/>
        <v>0</v>
      </c>
      <c r="Y1869" s="271"/>
      <c r="Z1869" s="271"/>
      <c r="AB1869" s="273" t="str">
        <f t="shared" si="269"/>
        <v/>
      </c>
    </row>
    <row r="1870" spans="1:28" s="272" customFormat="1" ht="20.25">
      <c r="A1870" s="214"/>
      <c r="B1870" s="215" t="str">
        <f>IF(LEN(A1870)=0,"",INDEX('Smelter Look-up'!$A:$A,MATCH($A1870,'Smelter Look-up'!$E:$E,0)))</f>
        <v/>
      </c>
      <c r="C1870" s="219" t="str">
        <f>IF(LEN(A1870)=0,"",INDEX('Smelter Look-up'!$C:$C,MATCH($A1870,'Smelter Look-up'!$E:$E,0)))</f>
        <v/>
      </c>
      <c r="D1870" s="278"/>
      <c r="E1870" s="215" t="s">
        <v>15631</v>
      </c>
      <c r="F1870" s="215" t="s">
        <v>15631</v>
      </c>
      <c r="G1870" s="215" t="s">
        <v>15631</v>
      </c>
      <c r="H1870" s="216" t="str">
        <f ca="1">IF(ISERROR($V1870),"",OFFSET('Smelter Look-up'!$G$4,$V1870-4,0))</f>
        <v/>
      </c>
      <c r="I1870" s="217" t="s">
        <v>15631</v>
      </c>
      <c r="J1870" s="217" t="s">
        <v>15631</v>
      </c>
      <c r="K1870" s="268"/>
      <c r="L1870" s="268"/>
      <c r="M1870" s="268"/>
      <c r="N1870" s="268"/>
      <c r="O1870" s="268"/>
      <c r="P1870" s="218"/>
      <c r="Q1870" s="269"/>
      <c r="R1870" s="215" t="str">
        <f ca="1">IF(ISERROR($V1870),"",OFFSET('Smelter Look-up'!$C$4,$V1870-4,0)&amp;"")</f>
        <v/>
      </c>
      <c r="S1870" s="222" t="str">
        <f t="shared" ca="1" si="267"/>
        <v/>
      </c>
      <c r="T1870" s="222" t="str">
        <f ca="1">IF(B1870="","",IF(ISERROR(MATCH($J1870,SorP!$B$1:$B$6230,0)),"",INDIRECT("'SorP'!$A$"&amp;MATCH($J1870,SorP!$B$1:$B$6230,0))))</f>
        <v/>
      </c>
      <c r="U1870" s="238"/>
      <c r="V1870" s="270" t="e">
        <f>IF(C1870="",NA(),MATCH($B1870&amp;$C1870,'Smelter Look-up'!$J:$J,0))</f>
        <v>#N/A</v>
      </c>
      <c r="W1870" s="271"/>
      <c r="X1870" s="271">
        <f t="shared" si="268"/>
        <v>0</v>
      </c>
      <c r="Y1870" s="271"/>
      <c r="Z1870" s="271"/>
      <c r="AB1870" s="273" t="str">
        <f t="shared" si="269"/>
        <v/>
      </c>
    </row>
    <row r="1871" spans="1:28" s="272" customFormat="1" ht="20.25">
      <c r="A1871" s="214"/>
      <c r="B1871" s="215" t="str">
        <f>IF(LEN(A1871)=0,"",INDEX('Smelter Look-up'!$A:$A,MATCH($A1871,'Smelter Look-up'!$E:$E,0)))</f>
        <v/>
      </c>
      <c r="C1871" s="219" t="str">
        <f>IF(LEN(A1871)=0,"",INDEX('Smelter Look-up'!$C:$C,MATCH($A1871,'Smelter Look-up'!$E:$E,0)))</f>
        <v/>
      </c>
      <c r="D1871" s="278"/>
      <c r="E1871" s="215" t="s">
        <v>15631</v>
      </c>
      <c r="F1871" s="215" t="s">
        <v>15631</v>
      </c>
      <c r="G1871" s="215" t="s">
        <v>15631</v>
      </c>
      <c r="H1871" s="216" t="str">
        <f ca="1">IF(ISERROR($V1871),"",OFFSET('Smelter Look-up'!$G$4,$V1871-4,0))</f>
        <v/>
      </c>
      <c r="I1871" s="217" t="s">
        <v>15631</v>
      </c>
      <c r="J1871" s="217" t="s">
        <v>15631</v>
      </c>
      <c r="K1871" s="268"/>
      <c r="L1871" s="268"/>
      <c r="M1871" s="268"/>
      <c r="N1871" s="268"/>
      <c r="O1871" s="268"/>
      <c r="P1871" s="218"/>
      <c r="Q1871" s="269"/>
      <c r="R1871" s="215" t="str">
        <f ca="1">IF(ISERROR($V1871),"",OFFSET('Smelter Look-up'!$C$4,$V1871-4,0)&amp;"")</f>
        <v/>
      </c>
      <c r="S1871" s="222" t="str">
        <f t="shared" ca="1" si="267"/>
        <v/>
      </c>
      <c r="T1871" s="222" t="str">
        <f ca="1">IF(B1871="","",IF(ISERROR(MATCH($J1871,SorP!$B$1:$B$6230,0)),"",INDIRECT("'SorP'!$A$"&amp;MATCH($J1871,SorP!$B$1:$B$6230,0))))</f>
        <v/>
      </c>
      <c r="U1871" s="238"/>
      <c r="V1871" s="270" t="e">
        <f>IF(C1871="",NA(),MATCH($B1871&amp;$C1871,'Smelter Look-up'!$J:$J,0))</f>
        <v>#N/A</v>
      </c>
      <c r="W1871" s="271"/>
      <c r="X1871" s="271">
        <f t="shared" si="268"/>
        <v>0</v>
      </c>
      <c r="Y1871" s="271"/>
      <c r="Z1871" s="271"/>
      <c r="AB1871" s="273" t="str">
        <f t="shared" si="269"/>
        <v/>
      </c>
    </row>
    <row r="1872" spans="1:28" s="272" customFormat="1" ht="20.25">
      <c r="A1872" s="214"/>
      <c r="B1872" s="215" t="str">
        <f>IF(LEN(A1872)=0,"",INDEX('Smelter Look-up'!$A:$A,MATCH($A1872,'Smelter Look-up'!$E:$E,0)))</f>
        <v/>
      </c>
      <c r="C1872" s="219" t="str">
        <f>IF(LEN(A1872)=0,"",INDEX('Smelter Look-up'!$C:$C,MATCH($A1872,'Smelter Look-up'!$E:$E,0)))</f>
        <v/>
      </c>
      <c r="D1872" s="278"/>
      <c r="E1872" s="215" t="s">
        <v>15631</v>
      </c>
      <c r="F1872" s="215" t="s">
        <v>15631</v>
      </c>
      <c r="G1872" s="215" t="s">
        <v>15631</v>
      </c>
      <c r="H1872" s="216" t="str">
        <f ca="1">IF(ISERROR($V1872),"",OFFSET('Smelter Look-up'!$G$4,$V1872-4,0))</f>
        <v/>
      </c>
      <c r="I1872" s="217" t="s">
        <v>15631</v>
      </c>
      <c r="J1872" s="217" t="s">
        <v>15631</v>
      </c>
      <c r="K1872" s="268"/>
      <c r="L1872" s="268"/>
      <c r="M1872" s="268"/>
      <c r="N1872" s="268"/>
      <c r="O1872" s="268"/>
      <c r="P1872" s="218"/>
      <c r="Q1872" s="269"/>
      <c r="R1872" s="215" t="str">
        <f ca="1">IF(ISERROR($V1872),"",OFFSET('Smelter Look-up'!$C$4,$V1872-4,0)&amp;"")</f>
        <v/>
      </c>
      <c r="S1872" s="222" t="str">
        <f t="shared" ca="1" si="267"/>
        <v/>
      </c>
      <c r="T1872" s="222" t="str">
        <f ca="1">IF(B1872="","",IF(ISERROR(MATCH($J1872,SorP!$B$1:$B$6230,0)),"",INDIRECT("'SorP'!$A$"&amp;MATCH($J1872,SorP!$B$1:$B$6230,0))))</f>
        <v/>
      </c>
      <c r="U1872" s="238"/>
      <c r="V1872" s="270" t="e">
        <f>IF(C1872="",NA(),MATCH($B1872&amp;$C1872,'Smelter Look-up'!$J:$J,0))</f>
        <v>#N/A</v>
      </c>
      <c r="W1872" s="271"/>
      <c r="X1872" s="271">
        <f t="shared" si="268"/>
        <v>0</v>
      </c>
      <c r="Y1872" s="271"/>
      <c r="Z1872" s="271"/>
      <c r="AB1872" s="273" t="str">
        <f t="shared" si="269"/>
        <v/>
      </c>
    </row>
    <row r="1873" spans="1:28" s="272" customFormat="1" ht="20.25">
      <c r="A1873" s="214"/>
      <c r="B1873" s="215" t="str">
        <f>IF(LEN(A1873)=0,"",INDEX('Smelter Look-up'!$A:$A,MATCH($A1873,'Smelter Look-up'!$E:$E,0)))</f>
        <v/>
      </c>
      <c r="C1873" s="219" t="str">
        <f>IF(LEN(A1873)=0,"",INDEX('Smelter Look-up'!$C:$C,MATCH($A1873,'Smelter Look-up'!$E:$E,0)))</f>
        <v/>
      </c>
      <c r="D1873" s="278"/>
      <c r="E1873" s="215" t="s">
        <v>15631</v>
      </c>
      <c r="F1873" s="215" t="s">
        <v>15631</v>
      </c>
      <c r="G1873" s="215" t="s">
        <v>15631</v>
      </c>
      <c r="H1873" s="216" t="str">
        <f ca="1">IF(ISERROR($V1873),"",OFFSET('Smelter Look-up'!$G$4,$V1873-4,0))</f>
        <v/>
      </c>
      <c r="I1873" s="217" t="s">
        <v>15631</v>
      </c>
      <c r="J1873" s="217" t="s">
        <v>15631</v>
      </c>
      <c r="K1873" s="268"/>
      <c r="L1873" s="268"/>
      <c r="M1873" s="268"/>
      <c r="N1873" s="268"/>
      <c r="O1873" s="268"/>
      <c r="P1873" s="218"/>
      <c r="Q1873" s="269"/>
      <c r="R1873" s="215" t="str">
        <f ca="1">IF(ISERROR($V1873),"",OFFSET('Smelter Look-up'!$C$4,$V1873-4,0)&amp;"")</f>
        <v/>
      </c>
      <c r="S1873" s="222" t="str">
        <f t="shared" ca="1" si="267"/>
        <v/>
      </c>
      <c r="T1873" s="222" t="str">
        <f ca="1">IF(B1873="","",IF(ISERROR(MATCH($J1873,SorP!$B$1:$B$6230,0)),"",INDIRECT("'SorP'!$A$"&amp;MATCH($J1873,SorP!$B$1:$B$6230,0))))</f>
        <v/>
      </c>
      <c r="U1873" s="238"/>
      <c r="V1873" s="270" t="e">
        <f>IF(C1873="",NA(),MATCH($B1873&amp;$C1873,'Smelter Look-up'!$J:$J,0))</f>
        <v>#N/A</v>
      </c>
      <c r="W1873" s="271"/>
      <c r="X1873" s="271">
        <f t="shared" si="268"/>
        <v>0</v>
      </c>
      <c r="Y1873" s="271"/>
      <c r="Z1873" s="271"/>
      <c r="AB1873" s="273" t="str">
        <f t="shared" si="269"/>
        <v/>
      </c>
    </row>
    <row r="1874" spans="1:28" s="272" customFormat="1" ht="20.25">
      <c r="A1874" s="214"/>
      <c r="B1874" s="215" t="str">
        <f>IF(LEN(A1874)=0,"",INDEX('Smelter Look-up'!$A:$A,MATCH($A1874,'Smelter Look-up'!$E:$E,0)))</f>
        <v/>
      </c>
      <c r="C1874" s="219" t="str">
        <f>IF(LEN(A1874)=0,"",INDEX('Smelter Look-up'!$C:$C,MATCH($A1874,'Smelter Look-up'!$E:$E,0)))</f>
        <v/>
      </c>
      <c r="D1874" s="278"/>
      <c r="E1874" s="215" t="s">
        <v>15631</v>
      </c>
      <c r="F1874" s="215" t="s">
        <v>15631</v>
      </c>
      <c r="G1874" s="215" t="s">
        <v>15631</v>
      </c>
      <c r="H1874" s="216" t="str">
        <f ca="1">IF(ISERROR($V1874),"",OFFSET('Smelter Look-up'!$G$4,$V1874-4,0))</f>
        <v/>
      </c>
      <c r="I1874" s="217" t="s">
        <v>15631</v>
      </c>
      <c r="J1874" s="217" t="s">
        <v>15631</v>
      </c>
      <c r="K1874" s="268"/>
      <c r="L1874" s="268"/>
      <c r="M1874" s="268"/>
      <c r="N1874" s="268"/>
      <c r="O1874" s="268"/>
      <c r="P1874" s="218"/>
      <c r="Q1874" s="269"/>
      <c r="R1874" s="215" t="str">
        <f ca="1">IF(ISERROR($V1874),"",OFFSET('Smelter Look-up'!$C$4,$V1874-4,0)&amp;"")</f>
        <v/>
      </c>
      <c r="S1874" s="222" t="str">
        <f t="shared" ca="1" si="267"/>
        <v/>
      </c>
      <c r="T1874" s="222" t="str">
        <f ca="1">IF(B1874="","",IF(ISERROR(MATCH($J1874,SorP!$B$1:$B$6230,0)),"",INDIRECT("'SorP'!$A$"&amp;MATCH($J1874,SorP!$B$1:$B$6230,0))))</f>
        <v/>
      </c>
      <c r="U1874" s="238"/>
      <c r="V1874" s="270" t="e">
        <f>IF(C1874="",NA(),MATCH($B1874&amp;$C1874,'Smelter Look-up'!$J:$J,0))</f>
        <v>#N/A</v>
      </c>
      <c r="W1874" s="271"/>
      <c r="X1874" s="271">
        <f t="shared" si="268"/>
        <v>0</v>
      </c>
      <c r="Y1874" s="271"/>
      <c r="Z1874" s="271"/>
      <c r="AB1874" s="273" t="str">
        <f t="shared" si="269"/>
        <v/>
      </c>
    </row>
    <row r="1875" spans="1:28" s="272" customFormat="1" ht="20.25">
      <c r="A1875" s="214"/>
      <c r="B1875" s="215" t="str">
        <f>IF(LEN(A1875)=0,"",INDEX('Smelter Look-up'!$A:$A,MATCH($A1875,'Smelter Look-up'!$E:$E,0)))</f>
        <v/>
      </c>
      <c r="C1875" s="219" t="str">
        <f>IF(LEN(A1875)=0,"",INDEX('Smelter Look-up'!$C:$C,MATCH($A1875,'Smelter Look-up'!$E:$E,0)))</f>
        <v/>
      </c>
      <c r="D1875" s="278"/>
      <c r="E1875" s="215" t="s">
        <v>15631</v>
      </c>
      <c r="F1875" s="215" t="s">
        <v>15631</v>
      </c>
      <c r="G1875" s="215" t="s">
        <v>15631</v>
      </c>
      <c r="H1875" s="216" t="str">
        <f ca="1">IF(ISERROR($V1875),"",OFFSET('Smelter Look-up'!$G$4,$V1875-4,0))</f>
        <v/>
      </c>
      <c r="I1875" s="217" t="s">
        <v>15631</v>
      </c>
      <c r="J1875" s="217" t="s">
        <v>15631</v>
      </c>
      <c r="K1875" s="268"/>
      <c r="L1875" s="268"/>
      <c r="M1875" s="268"/>
      <c r="N1875" s="268"/>
      <c r="O1875" s="268"/>
      <c r="P1875" s="218"/>
      <c r="Q1875" s="269"/>
      <c r="R1875" s="215" t="str">
        <f ca="1">IF(ISERROR($V1875),"",OFFSET('Smelter Look-up'!$C$4,$V1875-4,0)&amp;"")</f>
        <v/>
      </c>
      <c r="S1875" s="222" t="str">
        <f t="shared" ca="1" si="267"/>
        <v/>
      </c>
      <c r="T1875" s="222" t="str">
        <f ca="1">IF(B1875="","",IF(ISERROR(MATCH($J1875,SorP!$B$1:$B$6230,0)),"",INDIRECT("'SorP'!$A$"&amp;MATCH($J1875,SorP!$B$1:$B$6230,0))))</f>
        <v/>
      </c>
      <c r="U1875" s="238"/>
      <c r="V1875" s="270" t="e">
        <f>IF(C1875="",NA(),MATCH($B1875&amp;$C1875,'Smelter Look-up'!$J:$J,0))</f>
        <v>#N/A</v>
      </c>
      <c r="W1875" s="271"/>
      <c r="X1875" s="271">
        <f t="shared" si="268"/>
        <v>0</v>
      </c>
      <c r="Y1875" s="271"/>
      <c r="Z1875" s="271"/>
      <c r="AB1875" s="273" t="str">
        <f t="shared" si="269"/>
        <v/>
      </c>
    </row>
    <row r="1876" spans="1:28" s="272" customFormat="1" ht="20.25">
      <c r="A1876" s="214"/>
      <c r="B1876" s="215" t="str">
        <f>IF(LEN(A1876)=0,"",INDEX('Smelter Look-up'!$A:$A,MATCH($A1876,'Smelter Look-up'!$E:$E,0)))</f>
        <v/>
      </c>
      <c r="C1876" s="219" t="str">
        <f>IF(LEN(A1876)=0,"",INDEX('Smelter Look-up'!$C:$C,MATCH($A1876,'Smelter Look-up'!$E:$E,0)))</f>
        <v/>
      </c>
      <c r="D1876" s="278"/>
      <c r="E1876" s="215" t="s">
        <v>15631</v>
      </c>
      <c r="F1876" s="215" t="s">
        <v>15631</v>
      </c>
      <c r="G1876" s="215" t="s">
        <v>15631</v>
      </c>
      <c r="H1876" s="216" t="str">
        <f ca="1">IF(ISERROR($V1876),"",OFFSET('Smelter Look-up'!$G$4,$V1876-4,0))</f>
        <v/>
      </c>
      <c r="I1876" s="217" t="s">
        <v>15631</v>
      </c>
      <c r="J1876" s="217" t="s">
        <v>15631</v>
      </c>
      <c r="K1876" s="268"/>
      <c r="L1876" s="268"/>
      <c r="M1876" s="268"/>
      <c r="N1876" s="268"/>
      <c r="O1876" s="268"/>
      <c r="P1876" s="218"/>
      <c r="Q1876" s="269"/>
      <c r="R1876" s="215" t="str">
        <f ca="1">IF(ISERROR($V1876),"",OFFSET('Smelter Look-up'!$C$4,$V1876-4,0)&amp;"")</f>
        <v/>
      </c>
      <c r="S1876" s="222" t="str">
        <f t="shared" ca="1" si="267"/>
        <v/>
      </c>
      <c r="T1876" s="222" t="str">
        <f ca="1">IF(B1876="","",IF(ISERROR(MATCH($J1876,SorP!$B$1:$B$6230,0)),"",INDIRECT("'SorP'!$A$"&amp;MATCH($J1876,SorP!$B$1:$B$6230,0))))</f>
        <v/>
      </c>
      <c r="U1876" s="238"/>
      <c r="V1876" s="270" t="e">
        <f>IF(C1876="",NA(),MATCH($B1876&amp;$C1876,'Smelter Look-up'!$J:$J,0))</f>
        <v>#N/A</v>
      </c>
      <c r="W1876" s="271"/>
      <c r="X1876" s="271">
        <f t="shared" si="268"/>
        <v>0</v>
      </c>
      <c r="Y1876" s="271"/>
      <c r="Z1876" s="271"/>
      <c r="AB1876" s="273" t="str">
        <f t="shared" si="269"/>
        <v/>
      </c>
    </row>
    <row r="1877" spans="1:28" s="272" customFormat="1" ht="20.25">
      <c r="A1877" s="214"/>
      <c r="B1877" s="215" t="str">
        <f>IF(LEN(A1877)=0,"",INDEX('Smelter Look-up'!$A:$A,MATCH($A1877,'Smelter Look-up'!$E:$E,0)))</f>
        <v/>
      </c>
      <c r="C1877" s="219" t="str">
        <f>IF(LEN(A1877)=0,"",INDEX('Smelter Look-up'!$C:$C,MATCH($A1877,'Smelter Look-up'!$E:$E,0)))</f>
        <v/>
      </c>
      <c r="D1877" s="278"/>
      <c r="E1877" s="215" t="s">
        <v>15631</v>
      </c>
      <c r="F1877" s="215" t="s">
        <v>15631</v>
      </c>
      <c r="G1877" s="215" t="s">
        <v>15631</v>
      </c>
      <c r="H1877" s="216" t="str">
        <f ca="1">IF(ISERROR($V1877),"",OFFSET('Smelter Look-up'!$G$4,$V1877-4,0))</f>
        <v/>
      </c>
      <c r="I1877" s="217" t="s">
        <v>15631</v>
      </c>
      <c r="J1877" s="217" t="s">
        <v>15631</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si="268"/>
        <v>0</v>
      </c>
      <c r="Y1877" s="271"/>
      <c r="Z1877" s="271"/>
      <c r="AB1877" s="273" t="str">
        <f t="shared" si="269"/>
        <v/>
      </c>
    </row>
    <row r="1878" spans="1:28" s="272" customFormat="1" ht="20.25">
      <c r="A1878" s="214"/>
      <c r="B1878" s="215" t="str">
        <f>IF(LEN(A1878)=0,"",INDEX('Smelter Look-up'!$A:$A,MATCH($A1878,'Smelter Look-up'!$E:$E,0)))</f>
        <v/>
      </c>
      <c r="C1878" s="219" t="str">
        <f>IF(LEN(A1878)=0,"",INDEX('Smelter Look-up'!$C:$C,MATCH($A1878,'Smelter Look-up'!$E:$E,0)))</f>
        <v/>
      </c>
      <c r="D1878" s="278"/>
      <c r="E1878" s="215" t="s">
        <v>15631</v>
      </c>
      <c r="F1878" s="215" t="s">
        <v>15631</v>
      </c>
      <c r="G1878" s="215" t="s">
        <v>15631</v>
      </c>
      <c r="H1878" s="216" t="str">
        <f ca="1">IF(ISERROR($V1878),"",OFFSET('Smelter Look-up'!$G$4,$V1878-4,0))</f>
        <v/>
      </c>
      <c r="I1878" s="217" t="s">
        <v>15631</v>
      </c>
      <c r="J1878" s="217" t="s">
        <v>15631</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si="268"/>
        <v>0</v>
      </c>
      <c r="Y1878" s="271"/>
      <c r="Z1878" s="271"/>
      <c r="AB1878" s="273" t="str">
        <f t="shared" si="269"/>
        <v/>
      </c>
    </row>
    <row r="1879" spans="1:28" s="272" customFormat="1" ht="20.25">
      <c r="A1879" s="214"/>
      <c r="B1879" s="215" t="str">
        <f>IF(LEN(A1879)=0,"",INDEX('Smelter Look-up'!$A:$A,MATCH($A1879,'Smelter Look-up'!$E:$E,0)))</f>
        <v/>
      </c>
      <c r="C1879" s="219" t="str">
        <f>IF(LEN(A1879)=0,"",INDEX('Smelter Look-up'!$C:$C,MATCH($A1879,'Smelter Look-up'!$E:$E,0)))</f>
        <v/>
      </c>
      <c r="D1879" s="278"/>
      <c r="E1879" s="215" t="s">
        <v>15631</v>
      </c>
      <c r="F1879" s="215" t="s">
        <v>15631</v>
      </c>
      <c r="G1879" s="215" t="s">
        <v>15631</v>
      </c>
      <c r="H1879" s="216" t="str">
        <f ca="1">IF(ISERROR($V1879),"",OFFSET('Smelter Look-up'!$G$4,$V1879-4,0))</f>
        <v/>
      </c>
      <c r="I1879" s="217" t="s">
        <v>15631</v>
      </c>
      <c r="J1879" s="217" t="s">
        <v>15631</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si="268"/>
        <v>0</v>
      </c>
      <c r="Y1879" s="271"/>
      <c r="Z1879" s="271"/>
      <c r="AB1879" s="273" t="str">
        <f t="shared" si="269"/>
        <v/>
      </c>
    </row>
    <row r="1880" spans="1:28" s="272" customFormat="1" ht="20.25">
      <c r="A1880" s="214"/>
      <c r="B1880" s="215" t="str">
        <f>IF(LEN(A1880)=0,"",INDEX('Smelter Look-up'!$A:$A,MATCH($A1880,'Smelter Look-up'!$E:$E,0)))</f>
        <v/>
      </c>
      <c r="C1880" s="219" t="str">
        <f>IF(LEN(A1880)=0,"",INDEX('Smelter Look-up'!$C:$C,MATCH($A1880,'Smelter Look-up'!$E:$E,0)))</f>
        <v/>
      </c>
      <c r="D1880" s="278"/>
      <c r="E1880" s="215" t="s">
        <v>15631</v>
      </c>
      <c r="F1880" s="215" t="s">
        <v>15631</v>
      </c>
      <c r="G1880" s="215" t="s">
        <v>15631</v>
      </c>
      <c r="H1880" s="216" t="str">
        <f ca="1">IF(ISERROR($V1880),"",OFFSET('Smelter Look-up'!$G$4,$V1880-4,0))</f>
        <v/>
      </c>
      <c r="I1880" s="217" t="s">
        <v>15631</v>
      </c>
      <c r="J1880" s="217" t="s">
        <v>15631</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si="268"/>
        <v>0</v>
      </c>
      <c r="Y1880" s="271"/>
      <c r="Z1880" s="271"/>
      <c r="AB1880" s="273" t="str">
        <f t="shared" si="269"/>
        <v/>
      </c>
    </row>
    <row r="1881" spans="1:28" s="272" customFormat="1" ht="20.25">
      <c r="A1881" s="214"/>
      <c r="B1881" s="215" t="str">
        <f>IF(LEN(A1881)=0,"",INDEX('Smelter Look-up'!$A:$A,MATCH($A1881,'Smelter Look-up'!$E:$E,0)))</f>
        <v/>
      </c>
      <c r="C1881" s="219" t="str">
        <f>IF(LEN(A1881)=0,"",INDEX('Smelter Look-up'!$C:$C,MATCH($A1881,'Smelter Look-up'!$E:$E,0)))</f>
        <v/>
      </c>
      <c r="D1881" s="278"/>
      <c r="E1881" s="215" t="s">
        <v>15631</v>
      </c>
      <c r="F1881" s="215" t="s">
        <v>15631</v>
      </c>
      <c r="G1881" s="215" t="s">
        <v>15631</v>
      </c>
      <c r="H1881" s="216" t="str">
        <f ca="1">IF(ISERROR($V1881),"",OFFSET('Smelter Look-up'!$G$4,$V1881-4,0))</f>
        <v/>
      </c>
      <c r="I1881" s="217" t="s">
        <v>15631</v>
      </c>
      <c r="J1881" s="217" t="s">
        <v>15631</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si="268"/>
        <v>0</v>
      </c>
      <c r="Y1881" s="271"/>
      <c r="Z1881" s="271"/>
      <c r="AB1881" s="273" t="str">
        <f t="shared" si="269"/>
        <v/>
      </c>
    </row>
    <row r="1882" spans="1:28" s="272" customFormat="1" ht="20.25">
      <c r="A1882" s="214"/>
      <c r="B1882" s="215" t="str">
        <f>IF(LEN(A1882)=0,"",INDEX('Smelter Look-up'!$A:$A,MATCH($A1882,'Smelter Look-up'!$E:$E,0)))</f>
        <v/>
      </c>
      <c r="C1882" s="219" t="str">
        <f>IF(LEN(A1882)=0,"",INDEX('Smelter Look-up'!$C:$C,MATCH($A1882,'Smelter Look-up'!$E:$E,0)))</f>
        <v/>
      </c>
      <c r="D1882" s="278"/>
      <c r="E1882" s="215" t="s">
        <v>15631</v>
      </c>
      <c r="F1882" s="215" t="s">
        <v>15631</v>
      </c>
      <c r="G1882" s="215" t="s">
        <v>15631</v>
      </c>
      <c r="H1882" s="216" t="str">
        <f ca="1">IF(ISERROR($V1882),"",OFFSET('Smelter Look-up'!$G$4,$V1882-4,0))</f>
        <v/>
      </c>
      <c r="I1882" s="217" t="s">
        <v>15631</v>
      </c>
      <c r="J1882" s="217" t="s">
        <v>15631</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si="268"/>
        <v>0</v>
      </c>
      <c r="Y1882" s="271"/>
      <c r="Z1882" s="271"/>
      <c r="AB1882" s="273" t="str">
        <f t="shared" si="269"/>
        <v/>
      </c>
    </row>
    <row r="1883" spans="1:28" s="272" customFormat="1" ht="20.25">
      <c r="A1883" s="214"/>
      <c r="B1883" s="215" t="str">
        <f>IF(LEN(A1883)=0,"",INDEX('Smelter Look-up'!$A:$A,MATCH($A1883,'Smelter Look-up'!$E:$E,0)))</f>
        <v/>
      </c>
      <c r="C1883" s="219" t="str">
        <f>IF(LEN(A1883)=0,"",INDEX('Smelter Look-up'!$C:$C,MATCH($A1883,'Smelter Look-up'!$E:$E,0)))</f>
        <v/>
      </c>
      <c r="D1883" s="278"/>
      <c r="E1883" s="215" t="s">
        <v>15631</v>
      </c>
      <c r="F1883" s="215" t="s">
        <v>15631</v>
      </c>
      <c r="G1883" s="215" t="s">
        <v>15631</v>
      </c>
      <c r="H1883" s="216" t="str">
        <f ca="1">IF(ISERROR($V1883),"",OFFSET('Smelter Look-up'!$G$4,$V1883-4,0))</f>
        <v/>
      </c>
      <c r="I1883" s="217" t="s">
        <v>15631</v>
      </c>
      <c r="J1883" s="217" t="s">
        <v>15631</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
        <v>15631</v>
      </c>
      <c r="F1884" s="215" t="s">
        <v>15631</v>
      </c>
      <c r="G1884" s="215" t="s">
        <v>15631</v>
      </c>
      <c r="H1884" s="216" t="str">
        <f ca="1">IF(ISERROR($V1884),"",OFFSET('Smelter Look-up'!$G$4,$V1884-4,0))</f>
        <v/>
      </c>
      <c r="I1884" s="217" t="s">
        <v>15631</v>
      </c>
      <c r="J1884" s="217" t="s">
        <v>15631</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
        <v>15631</v>
      </c>
      <c r="F1885" s="215" t="s">
        <v>15631</v>
      </c>
      <c r="G1885" s="215" t="s">
        <v>15631</v>
      </c>
      <c r="H1885" s="216" t="str">
        <f ca="1">IF(ISERROR($V1885),"",OFFSET('Smelter Look-up'!$G$4,$V1885-4,0))</f>
        <v/>
      </c>
      <c r="I1885" s="217" t="s">
        <v>15631</v>
      </c>
      <c r="J1885" s="217" t="s">
        <v>15631</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
        <v>15631</v>
      </c>
      <c r="F1886" s="215" t="s">
        <v>15631</v>
      </c>
      <c r="G1886" s="215" t="s">
        <v>15631</v>
      </c>
      <c r="H1886" s="216" t="str">
        <f ca="1">IF(ISERROR($V1886),"",OFFSET('Smelter Look-up'!$G$4,$V1886-4,0))</f>
        <v/>
      </c>
      <c r="I1886" s="217" t="s">
        <v>15631</v>
      </c>
      <c r="J1886" s="217" t="s">
        <v>15631</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
        <v>15631</v>
      </c>
      <c r="F1887" s="215" t="s">
        <v>15631</v>
      </c>
      <c r="G1887" s="215" t="s">
        <v>15631</v>
      </c>
      <c r="H1887" s="216" t="str">
        <f ca="1">IF(ISERROR($V1887),"",OFFSET('Smelter Look-up'!$G$4,$V1887-4,0))</f>
        <v/>
      </c>
      <c r="I1887" s="217" t="s">
        <v>15631</v>
      </c>
      <c r="J1887" s="217" t="s">
        <v>15631</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
        <v>15631</v>
      </c>
      <c r="F1888" s="215" t="s">
        <v>15631</v>
      </c>
      <c r="G1888" s="215" t="s">
        <v>15631</v>
      </c>
      <c r="H1888" s="216" t="str">
        <f ca="1">IF(ISERROR($V1888),"",OFFSET('Smelter Look-up'!$G$4,$V1888-4,0))</f>
        <v/>
      </c>
      <c r="I1888" s="217" t="s">
        <v>15631</v>
      </c>
      <c r="J1888" s="217" t="s">
        <v>15631</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
        <v>15631</v>
      </c>
      <c r="F1889" s="215" t="s">
        <v>15631</v>
      </c>
      <c r="G1889" s="215" t="s">
        <v>15631</v>
      </c>
      <c r="H1889" s="216" t="str">
        <f ca="1">IF(ISERROR($V1889),"",OFFSET('Smelter Look-up'!$G$4,$V1889-4,0))</f>
        <v/>
      </c>
      <c r="I1889" s="217" t="s">
        <v>15631</v>
      </c>
      <c r="J1889" s="217" t="s">
        <v>15631</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
        <v>15631</v>
      </c>
      <c r="F1890" s="215" t="s">
        <v>15631</v>
      </c>
      <c r="G1890" s="215" t="s">
        <v>15631</v>
      </c>
      <c r="H1890" s="216" t="str">
        <f ca="1">IF(ISERROR($V1890),"",OFFSET('Smelter Look-up'!$G$4,$V1890-4,0))</f>
        <v/>
      </c>
      <c r="I1890" s="217" t="s">
        <v>15631</v>
      </c>
      <c r="J1890" s="217" t="s">
        <v>15631</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
        <v>15631</v>
      </c>
      <c r="F1891" s="215" t="s">
        <v>15631</v>
      </c>
      <c r="G1891" s="215" t="s">
        <v>15631</v>
      </c>
      <c r="H1891" s="216" t="str">
        <f ca="1">IF(ISERROR($V1891),"",OFFSET('Smelter Look-up'!$G$4,$V1891-4,0))</f>
        <v/>
      </c>
      <c r="I1891" s="217" t="s">
        <v>15631</v>
      </c>
      <c r="J1891" s="217" t="s">
        <v>15631</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
        <v>15631</v>
      </c>
      <c r="F1892" s="215" t="s">
        <v>15631</v>
      </c>
      <c r="G1892" s="215" t="s">
        <v>15631</v>
      </c>
      <c r="H1892" s="216" t="str">
        <f ca="1">IF(ISERROR($V1892),"",OFFSET('Smelter Look-up'!$G$4,$V1892-4,0))</f>
        <v/>
      </c>
      <c r="I1892" s="217" t="s">
        <v>15631</v>
      </c>
      <c r="J1892" s="217" t="s">
        <v>15631</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
        <v>15631</v>
      </c>
      <c r="F1893" s="215" t="s">
        <v>15631</v>
      </c>
      <c r="G1893" s="215" t="s">
        <v>15631</v>
      </c>
      <c r="H1893" s="216" t="str">
        <f ca="1">IF(ISERROR($V1893),"",OFFSET('Smelter Look-up'!$G$4,$V1893-4,0))</f>
        <v/>
      </c>
      <c r="I1893" s="217" t="s">
        <v>15631</v>
      </c>
      <c r="J1893" s="217" t="s">
        <v>15631</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
        <v>15631</v>
      </c>
      <c r="F1894" s="215" t="s">
        <v>15631</v>
      </c>
      <c r="G1894" s="215" t="s">
        <v>15631</v>
      </c>
      <c r="H1894" s="216" t="str">
        <f ca="1">IF(ISERROR($V1894),"",OFFSET('Smelter Look-up'!$G$4,$V1894-4,0))</f>
        <v/>
      </c>
      <c r="I1894" s="217" t="s">
        <v>15631</v>
      </c>
      <c r="J1894" s="217" t="s">
        <v>15631</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
        <v>15631</v>
      </c>
      <c r="F1895" s="215" t="s">
        <v>15631</v>
      </c>
      <c r="G1895" s="215" t="s">
        <v>15631</v>
      </c>
      <c r="H1895" s="216" t="str">
        <f ca="1">IF(ISERROR($V1895),"",OFFSET('Smelter Look-up'!$G$4,$V1895-4,0))</f>
        <v/>
      </c>
      <c r="I1895" s="217" t="s">
        <v>15631</v>
      </c>
      <c r="J1895" s="217" t="s">
        <v>15631</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
        <v>15631</v>
      </c>
      <c r="F1896" s="215" t="s">
        <v>15631</v>
      </c>
      <c r="G1896" s="215" t="s">
        <v>15631</v>
      </c>
      <c r="H1896" s="216" t="str">
        <f ca="1">IF(ISERROR($V1896),"",OFFSET('Smelter Look-up'!$G$4,$V1896-4,0))</f>
        <v/>
      </c>
      <c r="I1896" s="217" t="s">
        <v>15631</v>
      </c>
      <c r="J1896" s="217" t="s">
        <v>15631</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
        <v>15631</v>
      </c>
      <c r="F1897" s="215" t="s">
        <v>15631</v>
      </c>
      <c r="G1897" s="215" t="s">
        <v>15631</v>
      </c>
      <c r="H1897" s="216" t="str">
        <f ca="1">IF(ISERROR($V1897),"",OFFSET('Smelter Look-up'!$G$4,$V1897-4,0))</f>
        <v/>
      </c>
      <c r="I1897" s="217" t="s">
        <v>15631</v>
      </c>
      <c r="J1897" s="217" t="s">
        <v>15631</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
        <v>15631</v>
      </c>
      <c r="F1898" s="215" t="s">
        <v>15631</v>
      </c>
      <c r="G1898" s="215" t="s">
        <v>15631</v>
      </c>
      <c r="H1898" s="216" t="str">
        <f ca="1">IF(ISERROR($V1898),"",OFFSET('Smelter Look-up'!$G$4,$V1898-4,0))</f>
        <v/>
      </c>
      <c r="I1898" s="217" t="s">
        <v>15631</v>
      </c>
      <c r="J1898" s="217" t="s">
        <v>15631</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
        <v>15631</v>
      </c>
      <c r="F1899" s="215" t="s">
        <v>15631</v>
      </c>
      <c r="G1899" s="215" t="s">
        <v>15631</v>
      </c>
      <c r="H1899" s="216" t="str">
        <f ca="1">IF(ISERROR($V1899),"",OFFSET('Smelter Look-up'!$G$4,$V1899-4,0))</f>
        <v/>
      </c>
      <c r="I1899" s="217" t="s">
        <v>15631</v>
      </c>
      <c r="J1899" s="217" t="s">
        <v>15631</v>
      </c>
      <c r="K1899" s="268"/>
      <c r="L1899" s="268"/>
      <c r="M1899" s="268"/>
      <c r="N1899" s="268"/>
      <c r="O1899" s="268"/>
      <c r="P1899" s="218"/>
      <c r="Q1899" s="269"/>
      <c r="R1899" s="215" t="str">
        <f ca="1">IF(ISERROR($V1899),"",OFFSET('Smelter Look-up'!$C$4,$V1899-4,0)&amp;"")</f>
        <v/>
      </c>
      <c r="S1899" s="222" t="str">
        <f t="shared" ref="S1899" ca="1" si="270">IF(B1899="","",IF(ISERROR(MATCH($E1899,CL,0)),"Unknown",INDIRECT("'C'!$A$"&amp;MATCH($E1899,CL,0)+1)))</f>
        <v/>
      </c>
      <c r="T1899" s="222" t="str">
        <f ca="1">IF(B1899="","",IF(ISERROR(MATCH($J1899,SorP!$B$1:$B$6230,0)),"",INDIRECT("'SorP'!$A$"&amp;MATCH($J1899,SorP!$B$1:$B$6230,0))))</f>
        <v/>
      </c>
      <c r="U1899" s="238"/>
      <c r="V1899" s="270" t="e">
        <f>IF(C1899="",NA(),MATCH($B1899&amp;$C1899,'Smelter Look-up'!$J:$J,0))</f>
        <v>#N/A</v>
      </c>
      <c r="W1899" s="271"/>
      <c r="X1899" s="271">
        <f t="shared" ref="X1899" si="271">IF(AND(C1899="Smelter not listed",OR(LEN(D1899)=0,LEN(E1899)=0)),1,0)</f>
        <v>0</v>
      </c>
      <c r="Y1899" s="271"/>
      <c r="Z1899" s="271"/>
      <c r="AB1899" s="273" t="str">
        <f t="shared" ref="AB1899" si="272">B1899&amp;C1899</f>
        <v/>
      </c>
    </row>
    <row r="1900" spans="1:28" s="272" customFormat="1" ht="20.25">
      <c r="A1900" s="214"/>
      <c r="B1900" s="215" t="str">
        <f>IF(LEN(A1900)=0,"",INDEX('Smelter Look-up'!$A:$A,MATCH($A1900,'Smelter Look-up'!$E:$E,0)))</f>
        <v/>
      </c>
      <c r="C1900" s="219" t="str">
        <f>IF(LEN(A1900)=0,"",INDEX('Smelter Look-up'!$C:$C,MATCH($A1900,'Smelter Look-up'!$E:$E,0)))</f>
        <v/>
      </c>
      <c r="D1900" s="278"/>
      <c r="E1900" s="215" t="s">
        <v>15631</v>
      </c>
      <c r="F1900" s="215" t="s">
        <v>15631</v>
      </c>
      <c r="G1900" s="215" t="s">
        <v>15631</v>
      </c>
      <c r="H1900" s="216" t="str">
        <f ca="1">IF(ISERROR($V1900),"",OFFSET('Smelter Look-up'!$G$4,$V1900-4,0))</f>
        <v/>
      </c>
      <c r="I1900" s="217" t="s">
        <v>15631</v>
      </c>
      <c r="J1900" s="217" t="s">
        <v>15631</v>
      </c>
      <c r="K1900" s="268"/>
      <c r="L1900" s="268"/>
      <c r="M1900" s="268"/>
      <c r="N1900" s="268"/>
      <c r="O1900" s="268"/>
      <c r="P1900" s="218"/>
      <c r="Q1900" s="269"/>
      <c r="R1900" s="215" t="str">
        <f ca="1">IF(ISERROR($V1900),"",OFFSET('Smelter Look-up'!$C$4,$V1900-4,0)&amp;"")</f>
        <v/>
      </c>
      <c r="S1900" s="222" t="str">
        <f t="shared" ref="S1900:S1931" ca="1" si="273">IF(B1900="","",IF(ISERROR(MATCH($E1900,CL,0)),"Unknown",INDIRECT("'C'!$A$"&amp;MATCH($E1900,CL,0)+1)))</f>
        <v/>
      </c>
      <c r="T1900" s="222" t="str">
        <f ca="1">IF(B1900="","",IF(ISERROR(MATCH($J1900,SorP!$B$1:$B$6230,0)),"",INDIRECT("'SorP'!$A$"&amp;MATCH($J1900,SorP!$B$1:$B$6230,0))))</f>
        <v/>
      </c>
      <c r="U1900" s="238"/>
      <c r="V1900" s="270" t="e">
        <f>IF(C1900="",NA(),MATCH($B1900&amp;$C1900,'Smelter Look-up'!$J:$J,0))</f>
        <v>#N/A</v>
      </c>
      <c r="W1900" s="271"/>
      <c r="X1900" s="271">
        <f t="shared" ref="X1900:X1931" si="274">IF(AND(C1900="Smelter not listed",OR(LEN(D1900)=0,LEN(E1900)=0)),1,0)</f>
        <v>0</v>
      </c>
      <c r="Y1900" s="271"/>
      <c r="Z1900" s="271"/>
      <c r="AB1900" s="273" t="str">
        <f t="shared" ref="AB1900:AB1931" si="275">B1900&amp;C1900</f>
        <v/>
      </c>
    </row>
    <row r="1901" spans="1:28" s="272" customFormat="1" ht="20.25">
      <c r="A1901" s="214"/>
      <c r="B1901" s="215" t="str">
        <f>IF(LEN(A1901)=0,"",INDEX('Smelter Look-up'!$A:$A,MATCH($A1901,'Smelter Look-up'!$E:$E,0)))</f>
        <v/>
      </c>
      <c r="C1901" s="219" t="str">
        <f>IF(LEN(A1901)=0,"",INDEX('Smelter Look-up'!$C:$C,MATCH($A1901,'Smelter Look-up'!$E:$E,0)))</f>
        <v/>
      </c>
      <c r="D1901" s="278"/>
      <c r="E1901" s="215" t="s">
        <v>15631</v>
      </c>
      <c r="F1901" s="215" t="s">
        <v>15631</v>
      </c>
      <c r="G1901" s="215" t="s">
        <v>15631</v>
      </c>
      <c r="H1901" s="216" t="str">
        <f ca="1">IF(ISERROR($V1901),"",OFFSET('Smelter Look-up'!$G$4,$V1901-4,0))</f>
        <v/>
      </c>
      <c r="I1901" s="217" t="s">
        <v>15631</v>
      </c>
      <c r="J1901" s="217" t="s">
        <v>15631</v>
      </c>
      <c r="K1901" s="268"/>
      <c r="L1901" s="268"/>
      <c r="M1901" s="268"/>
      <c r="N1901" s="268"/>
      <c r="O1901" s="268"/>
      <c r="P1901" s="218"/>
      <c r="Q1901" s="269"/>
      <c r="R1901" s="215" t="str">
        <f ca="1">IF(ISERROR($V1901),"",OFFSET('Smelter Look-up'!$C$4,$V1901-4,0)&amp;"")</f>
        <v/>
      </c>
      <c r="S1901" s="222" t="str">
        <f t="shared" ca="1" si="273"/>
        <v/>
      </c>
      <c r="T1901" s="222" t="str">
        <f ca="1">IF(B1901="","",IF(ISERROR(MATCH($J1901,SorP!$B$1:$B$6230,0)),"",INDIRECT("'SorP'!$A$"&amp;MATCH($J1901,SorP!$B$1:$B$6230,0))))</f>
        <v/>
      </c>
      <c r="U1901" s="238"/>
      <c r="V1901" s="270" t="e">
        <f>IF(C1901="",NA(),MATCH($B1901&amp;$C1901,'Smelter Look-up'!$J:$J,0))</f>
        <v>#N/A</v>
      </c>
      <c r="W1901" s="271"/>
      <c r="X1901" s="271">
        <f t="shared" si="274"/>
        <v>0</v>
      </c>
      <c r="Y1901" s="271"/>
      <c r="Z1901" s="271"/>
      <c r="AB1901" s="273" t="str">
        <f t="shared" si="275"/>
        <v/>
      </c>
    </row>
    <row r="1902" spans="1:28" s="272" customFormat="1" ht="20.25">
      <c r="A1902" s="214"/>
      <c r="B1902" s="215" t="str">
        <f>IF(LEN(A1902)=0,"",INDEX('Smelter Look-up'!$A:$A,MATCH($A1902,'Smelter Look-up'!$E:$E,0)))</f>
        <v/>
      </c>
      <c r="C1902" s="219" t="str">
        <f>IF(LEN(A1902)=0,"",INDEX('Smelter Look-up'!$C:$C,MATCH($A1902,'Smelter Look-up'!$E:$E,0)))</f>
        <v/>
      </c>
      <c r="D1902" s="278"/>
      <c r="E1902" s="215" t="s">
        <v>15631</v>
      </c>
      <c r="F1902" s="215" t="s">
        <v>15631</v>
      </c>
      <c r="G1902" s="215" t="s">
        <v>15631</v>
      </c>
      <c r="H1902" s="216" t="str">
        <f ca="1">IF(ISERROR($V1902),"",OFFSET('Smelter Look-up'!$G$4,$V1902-4,0))</f>
        <v/>
      </c>
      <c r="I1902" s="217" t="s">
        <v>15631</v>
      </c>
      <c r="J1902" s="217" t="s">
        <v>15631</v>
      </c>
      <c r="K1902" s="268"/>
      <c r="L1902" s="268"/>
      <c r="M1902" s="268"/>
      <c r="N1902" s="268"/>
      <c r="O1902" s="268"/>
      <c r="P1902" s="218"/>
      <c r="Q1902" s="269"/>
      <c r="R1902" s="215" t="str">
        <f ca="1">IF(ISERROR($V1902),"",OFFSET('Smelter Look-up'!$C$4,$V1902-4,0)&amp;"")</f>
        <v/>
      </c>
      <c r="S1902" s="222" t="str">
        <f t="shared" ca="1" si="273"/>
        <v/>
      </c>
      <c r="T1902" s="222" t="str">
        <f ca="1">IF(B1902="","",IF(ISERROR(MATCH($J1902,SorP!$B$1:$B$6230,0)),"",INDIRECT("'SorP'!$A$"&amp;MATCH($J1902,SorP!$B$1:$B$6230,0))))</f>
        <v/>
      </c>
      <c r="U1902" s="238"/>
      <c r="V1902" s="270" t="e">
        <f>IF(C1902="",NA(),MATCH($B1902&amp;$C1902,'Smelter Look-up'!$J:$J,0))</f>
        <v>#N/A</v>
      </c>
      <c r="W1902" s="271"/>
      <c r="X1902" s="271">
        <f t="shared" si="274"/>
        <v>0</v>
      </c>
      <c r="Y1902" s="271"/>
      <c r="Z1902" s="271"/>
      <c r="AB1902" s="273" t="str">
        <f t="shared" si="275"/>
        <v/>
      </c>
    </row>
    <row r="1903" spans="1:28" s="272" customFormat="1" ht="20.25">
      <c r="A1903" s="214"/>
      <c r="B1903" s="215" t="str">
        <f>IF(LEN(A1903)=0,"",INDEX('Smelter Look-up'!$A:$A,MATCH($A1903,'Smelter Look-up'!$E:$E,0)))</f>
        <v/>
      </c>
      <c r="C1903" s="219" t="str">
        <f>IF(LEN(A1903)=0,"",INDEX('Smelter Look-up'!$C:$C,MATCH($A1903,'Smelter Look-up'!$E:$E,0)))</f>
        <v/>
      </c>
      <c r="D1903" s="278"/>
      <c r="E1903" s="215" t="s">
        <v>15631</v>
      </c>
      <c r="F1903" s="215" t="s">
        <v>15631</v>
      </c>
      <c r="G1903" s="215" t="s">
        <v>15631</v>
      </c>
      <c r="H1903" s="216" t="str">
        <f ca="1">IF(ISERROR($V1903),"",OFFSET('Smelter Look-up'!$G$4,$V1903-4,0))</f>
        <v/>
      </c>
      <c r="I1903" s="217" t="s">
        <v>15631</v>
      </c>
      <c r="J1903" s="217" t="s">
        <v>15631</v>
      </c>
      <c r="K1903" s="268"/>
      <c r="L1903" s="268"/>
      <c r="M1903" s="268"/>
      <c r="N1903" s="268"/>
      <c r="O1903" s="268"/>
      <c r="P1903" s="218"/>
      <c r="Q1903" s="269"/>
      <c r="R1903" s="215" t="str">
        <f ca="1">IF(ISERROR($V1903),"",OFFSET('Smelter Look-up'!$C$4,$V1903-4,0)&amp;"")</f>
        <v/>
      </c>
      <c r="S1903" s="222" t="str">
        <f t="shared" ca="1" si="273"/>
        <v/>
      </c>
      <c r="T1903" s="222" t="str">
        <f ca="1">IF(B1903="","",IF(ISERROR(MATCH($J1903,SorP!$B$1:$B$6230,0)),"",INDIRECT("'SorP'!$A$"&amp;MATCH($J1903,SorP!$B$1:$B$6230,0))))</f>
        <v/>
      </c>
      <c r="U1903" s="238"/>
      <c r="V1903" s="270" t="e">
        <f>IF(C1903="",NA(),MATCH($B1903&amp;$C1903,'Smelter Look-up'!$J:$J,0))</f>
        <v>#N/A</v>
      </c>
      <c r="W1903" s="271"/>
      <c r="X1903" s="271">
        <f t="shared" si="274"/>
        <v>0</v>
      </c>
      <c r="Y1903" s="271"/>
      <c r="Z1903" s="271"/>
      <c r="AB1903" s="273" t="str">
        <f t="shared" si="275"/>
        <v/>
      </c>
    </row>
    <row r="1904" spans="1:28" s="272" customFormat="1" ht="20.25">
      <c r="A1904" s="214"/>
      <c r="B1904" s="215" t="str">
        <f>IF(LEN(A1904)=0,"",INDEX('Smelter Look-up'!$A:$A,MATCH($A1904,'Smelter Look-up'!$E:$E,0)))</f>
        <v/>
      </c>
      <c r="C1904" s="219" t="str">
        <f>IF(LEN(A1904)=0,"",INDEX('Smelter Look-up'!$C:$C,MATCH($A1904,'Smelter Look-up'!$E:$E,0)))</f>
        <v/>
      </c>
      <c r="D1904" s="278"/>
      <c r="E1904" s="215" t="s">
        <v>15631</v>
      </c>
      <c r="F1904" s="215" t="s">
        <v>15631</v>
      </c>
      <c r="G1904" s="215" t="s">
        <v>15631</v>
      </c>
      <c r="H1904" s="216" t="str">
        <f ca="1">IF(ISERROR($V1904),"",OFFSET('Smelter Look-up'!$G$4,$V1904-4,0))</f>
        <v/>
      </c>
      <c r="I1904" s="217" t="s">
        <v>15631</v>
      </c>
      <c r="J1904" s="217" t="s">
        <v>15631</v>
      </c>
      <c r="K1904" s="268"/>
      <c r="L1904" s="268"/>
      <c r="M1904" s="268"/>
      <c r="N1904" s="268"/>
      <c r="O1904" s="268"/>
      <c r="P1904" s="218"/>
      <c r="Q1904" s="269"/>
      <c r="R1904" s="215" t="str">
        <f ca="1">IF(ISERROR($V1904),"",OFFSET('Smelter Look-up'!$C$4,$V1904-4,0)&amp;"")</f>
        <v/>
      </c>
      <c r="S1904" s="222" t="str">
        <f t="shared" ca="1" si="273"/>
        <v/>
      </c>
      <c r="T1904" s="222" t="str">
        <f ca="1">IF(B1904="","",IF(ISERROR(MATCH($J1904,SorP!$B$1:$B$6230,0)),"",INDIRECT("'SorP'!$A$"&amp;MATCH($J1904,SorP!$B$1:$B$6230,0))))</f>
        <v/>
      </c>
      <c r="U1904" s="238"/>
      <c r="V1904" s="270" t="e">
        <f>IF(C1904="",NA(),MATCH($B1904&amp;$C1904,'Smelter Look-up'!$J:$J,0))</f>
        <v>#N/A</v>
      </c>
      <c r="W1904" s="271"/>
      <c r="X1904" s="271">
        <f t="shared" si="274"/>
        <v>0</v>
      </c>
      <c r="Y1904" s="271"/>
      <c r="Z1904" s="271"/>
      <c r="AB1904" s="273" t="str">
        <f t="shared" si="275"/>
        <v/>
      </c>
    </row>
    <row r="1905" spans="1:28" s="272" customFormat="1" ht="20.25">
      <c r="A1905" s="214"/>
      <c r="B1905" s="215" t="str">
        <f>IF(LEN(A1905)=0,"",INDEX('Smelter Look-up'!$A:$A,MATCH($A1905,'Smelter Look-up'!$E:$E,0)))</f>
        <v/>
      </c>
      <c r="C1905" s="219" t="str">
        <f>IF(LEN(A1905)=0,"",INDEX('Smelter Look-up'!$C:$C,MATCH($A1905,'Smelter Look-up'!$E:$E,0)))</f>
        <v/>
      </c>
      <c r="D1905" s="278"/>
      <c r="E1905" s="215" t="s">
        <v>15631</v>
      </c>
      <c r="F1905" s="215" t="s">
        <v>15631</v>
      </c>
      <c r="G1905" s="215" t="s">
        <v>15631</v>
      </c>
      <c r="H1905" s="216" t="str">
        <f ca="1">IF(ISERROR($V1905),"",OFFSET('Smelter Look-up'!$G$4,$V1905-4,0))</f>
        <v/>
      </c>
      <c r="I1905" s="217" t="s">
        <v>15631</v>
      </c>
      <c r="J1905" s="217" t="s">
        <v>15631</v>
      </c>
      <c r="K1905" s="268"/>
      <c r="L1905" s="268"/>
      <c r="M1905" s="268"/>
      <c r="N1905" s="268"/>
      <c r="O1905" s="268"/>
      <c r="P1905" s="218"/>
      <c r="Q1905" s="269"/>
      <c r="R1905" s="215" t="str">
        <f ca="1">IF(ISERROR($V1905),"",OFFSET('Smelter Look-up'!$C$4,$V1905-4,0)&amp;"")</f>
        <v/>
      </c>
      <c r="S1905" s="222" t="str">
        <f t="shared" ca="1" si="273"/>
        <v/>
      </c>
      <c r="T1905" s="222" t="str">
        <f ca="1">IF(B1905="","",IF(ISERROR(MATCH($J1905,SorP!$B$1:$B$6230,0)),"",INDIRECT("'SorP'!$A$"&amp;MATCH($J1905,SorP!$B$1:$B$6230,0))))</f>
        <v/>
      </c>
      <c r="U1905" s="238"/>
      <c r="V1905" s="270" t="e">
        <f>IF(C1905="",NA(),MATCH($B1905&amp;$C1905,'Smelter Look-up'!$J:$J,0))</f>
        <v>#N/A</v>
      </c>
      <c r="W1905" s="271"/>
      <c r="X1905" s="271">
        <f t="shared" si="274"/>
        <v>0</v>
      </c>
      <c r="Y1905" s="271"/>
      <c r="Z1905" s="271"/>
      <c r="AB1905" s="273" t="str">
        <f t="shared" si="275"/>
        <v/>
      </c>
    </row>
    <row r="1906" spans="1:28" s="272" customFormat="1" ht="20.25">
      <c r="A1906" s="214"/>
      <c r="B1906" s="215" t="str">
        <f>IF(LEN(A1906)=0,"",INDEX('Smelter Look-up'!$A:$A,MATCH($A1906,'Smelter Look-up'!$E:$E,0)))</f>
        <v/>
      </c>
      <c r="C1906" s="219" t="str">
        <f>IF(LEN(A1906)=0,"",INDEX('Smelter Look-up'!$C:$C,MATCH($A1906,'Smelter Look-up'!$E:$E,0)))</f>
        <v/>
      </c>
      <c r="D1906" s="278"/>
      <c r="E1906" s="215" t="s">
        <v>15631</v>
      </c>
      <c r="F1906" s="215" t="s">
        <v>15631</v>
      </c>
      <c r="G1906" s="215" t="s">
        <v>15631</v>
      </c>
      <c r="H1906" s="216" t="str">
        <f ca="1">IF(ISERROR($V1906),"",OFFSET('Smelter Look-up'!$G$4,$V1906-4,0))</f>
        <v/>
      </c>
      <c r="I1906" s="217" t="s">
        <v>15631</v>
      </c>
      <c r="J1906" s="217" t="s">
        <v>15631</v>
      </c>
      <c r="K1906" s="268"/>
      <c r="L1906" s="268"/>
      <c r="M1906" s="268"/>
      <c r="N1906" s="268"/>
      <c r="O1906" s="268"/>
      <c r="P1906" s="218"/>
      <c r="Q1906" s="269"/>
      <c r="R1906" s="215" t="str">
        <f ca="1">IF(ISERROR($V1906),"",OFFSET('Smelter Look-up'!$C$4,$V1906-4,0)&amp;"")</f>
        <v/>
      </c>
      <c r="S1906" s="222" t="str">
        <f t="shared" ca="1" si="273"/>
        <v/>
      </c>
      <c r="T1906" s="222" t="str">
        <f ca="1">IF(B1906="","",IF(ISERROR(MATCH($J1906,SorP!$B$1:$B$6230,0)),"",INDIRECT("'SorP'!$A$"&amp;MATCH($J1906,SorP!$B$1:$B$6230,0))))</f>
        <v/>
      </c>
      <c r="U1906" s="238"/>
      <c r="V1906" s="270" t="e">
        <f>IF(C1906="",NA(),MATCH($B1906&amp;$C1906,'Smelter Look-up'!$J:$J,0))</f>
        <v>#N/A</v>
      </c>
      <c r="W1906" s="271"/>
      <c r="X1906" s="271">
        <f t="shared" si="274"/>
        <v>0</v>
      </c>
      <c r="Y1906" s="271"/>
      <c r="Z1906" s="271"/>
      <c r="AB1906" s="273" t="str">
        <f t="shared" si="275"/>
        <v/>
      </c>
    </row>
    <row r="1907" spans="1:28" s="272" customFormat="1" ht="20.25">
      <c r="A1907" s="214"/>
      <c r="B1907" s="215" t="str">
        <f>IF(LEN(A1907)=0,"",INDEX('Smelter Look-up'!$A:$A,MATCH($A1907,'Smelter Look-up'!$E:$E,0)))</f>
        <v/>
      </c>
      <c r="C1907" s="219" t="str">
        <f>IF(LEN(A1907)=0,"",INDEX('Smelter Look-up'!$C:$C,MATCH($A1907,'Smelter Look-up'!$E:$E,0)))</f>
        <v/>
      </c>
      <c r="D1907" s="278"/>
      <c r="E1907" s="215" t="s">
        <v>15631</v>
      </c>
      <c r="F1907" s="215" t="s">
        <v>15631</v>
      </c>
      <c r="G1907" s="215" t="s">
        <v>15631</v>
      </c>
      <c r="H1907" s="216" t="str">
        <f ca="1">IF(ISERROR($V1907),"",OFFSET('Smelter Look-up'!$G$4,$V1907-4,0))</f>
        <v/>
      </c>
      <c r="I1907" s="217" t="s">
        <v>15631</v>
      </c>
      <c r="J1907" s="217" t="s">
        <v>15631</v>
      </c>
      <c r="K1907" s="268"/>
      <c r="L1907" s="268"/>
      <c r="M1907" s="268"/>
      <c r="N1907" s="268"/>
      <c r="O1907" s="268"/>
      <c r="P1907" s="218"/>
      <c r="Q1907" s="269"/>
      <c r="R1907" s="215" t="str">
        <f ca="1">IF(ISERROR($V1907),"",OFFSET('Smelter Look-up'!$C$4,$V1907-4,0)&amp;"")</f>
        <v/>
      </c>
      <c r="S1907" s="222" t="str">
        <f t="shared" ca="1" si="273"/>
        <v/>
      </c>
      <c r="T1907" s="222" t="str">
        <f ca="1">IF(B1907="","",IF(ISERROR(MATCH($J1907,SorP!$B$1:$B$6230,0)),"",INDIRECT("'SorP'!$A$"&amp;MATCH($J1907,SorP!$B$1:$B$6230,0))))</f>
        <v/>
      </c>
      <c r="U1907" s="238"/>
      <c r="V1907" s="270" t="e">
        <f>IF(C1907="",NA(),MATCH($B1907&amp;$C1907,'Smelter Look-up'!$J:$J,0))</f>
        <v>#N/A</v>
      </c>
      <c r="W1907" s="271"/>
      <c r="X1907" s="271">
        <f t="shared" si="274"/>
        <v>0</v>
      </c>
      <c r="Y1907" s="271"/>
      <c r="Z1907" s="271"/>
      <c r="AB1907" s="273" t="str">
        <f t="shared" si="275"/>
        <v/>
      </c>
    </row>
    <row r="1908" spans="1:28" s="272" customFormat="1" ht="20.25">
      <c r="A1908" s="214"/>
      <c r="B1908" s="215" t="str">
        <f>IF(LEN(A1908)=0,"",INDEX('Smelter Look-up'!$A:$A,MATCH($A1908,'Smelter Look-up'!$E:$E,0)))</f>
        <v/>
      </c>
      <c r="C1908" s="219" t="str">
        <f>IF(LEN(A1908)=0,"",INDEX('Smelter Look-up'!$C:$C,MATCH($A1908,'Smelter Look-up'!$E:$E,0)))</f>
        <v/>
      </c>
      <c r="D1908" s="278"/>
      <c r="E1908" s="215" t="s">
        <v>15631</v>
      </c>
      <c r="F1908" s="215" t="s">
        <v>15631</v>
      </c>
      <c r="G1908" s="215" t="s">
        <v>15631</v>
      </c>
      <c r="H1908" s="216" t="str">
        <f ca="1">IF(ISERROR($V1908),"",OFFSET('Smelter Look-up'!$G$4,$V1908-4,0))</f>
        <v/>
      </c>
      <c r="I1908" s="217" t="s">
        <v>15631</v>
      </c>
      <c r="J1908" s="217" t="s">
        <v>15631</v>
      </c>
      <c r="K1908" s="268"/>
      <c r="L1908" s="268"/>
      <c r="M1908" s="268"/>
      <c r="N1908" s="268"/>
      <c r="O1908" s="268"/>
      <c r="P1908" s="218"/>
      <c r="Q1908" s="269"/>
      <c r="R1908" s="215" t="str">
        <f ca="1">IF(ISERROR($V1908),"",OFFSET('Smelter Look-up'!$C$4,$V1908-4,0)&amp;"")</f>
        <v/>
      </c>
      <c r="S1908" s="222" t="str">
        <f t="shared" ca="1" si="273"/>
        <v/>
      </c>
      <c r="T1908" s="222" t="str">
        <f ca="1">IF(B1908="","",IF(ISERROR(MATCH($J1908,SorP!$B$1:$B$6230,0)),"",INDIRECT("'SorP'!$A$"&amp;MATCH($J1908,SorP!$B$1:$B$6230,0))))</f>
        <v/>
      </c>
      <c r="U1908" s="238"/>
      <c r="V1908" s="270" t="e">
        <f>IF(C1908="",NA(),MATCH($B1908&amp;$C1908,'Smelter Look-up'!$J:$J,0))</f>
        <v>#N/A</v>
      </c>
      <c r="W1908" s="271"/>
      <c r="X1908" s="271">
        <f t="shared" si="274"/>
        <v>0</v>
      </c>
      <c r="Y1908" s="271"/>
      <c r="Z1908" s="271"/>
      <c r="AB1908" s="273" t="str">
        <f t="shared" si="275"/>
        <v/>
      </c>
    </row>
    <row r="1909" spans="1:28" s="272" customFormat="1" ht="20.25">
      <c r="A1909" s="214"/>
      <c r="B1909" s="215" t="str">
        <f>IF(LEN(A1909)=0,"",INDEX('Smelter Look-up'!$A:$A,MATCH($A1909,'Smelter Look-up'!$E:$E,0)))</f>
        <v/>
      </c>
      <c r="C1909" s="219" t="str">
        <f>IF(LEN(A1909)=0,"",INDEX('Smelter Look-up'!$C:$C,MATCH($A1909,'Smelter Look-up'!$E:$E,0)))</f>
        <v/>
      </c>
      <c r="D1909" s="278"/>
      <c r="E1909" s="215" t="s">
        <v>15631</v>
      </c>
      <c r="F1909" s="215" t="s">
        <v>15631</v>
      </c>
      <c r="G1909" s="215" t="s">
        <v>15631</v>
      </c>
      <c r="H1909" s="216" t="str">
        <f ca="1">IF(ISERROR($V1909),"",OFFSET('Smelter Look-up'!$G$4,$V1909-4,0))</f>
        <v/>
      </c>
      <c r="I1909" s="217" t="s">
        <v>15631</v>
      </c>
      <c r="J1909" s="217" t="s">
        <v>15631</v>
      </c>
      <c r="K1909" s="268"/>
      <c r="L1909" s="268"/>
      <c r="M1909" s="268"/>
      <c r="N1909" s="268"/>
      <c r="O1909" s="268"/>
      <c r="P1909" s="218"/>
      <c r="Q1909" s="269"/>
      <c r="R1909" s="215" t="str">
        <f ca="1">IF(ISERROR($V1909),"",OFFSET('Smelter Look-up'!$C$4,$V1909-4,0)&amp;"")</f>
        <v/>
      </c>
      <c r="S1909" s="222" t="str">
        <f t="shared" ca="1" si="273"/>
        <v/>
      </c>
      <c r="T1909" s="222" t="str">
        <f ca="1">IF(B1909="","",IF(ISERROR(MATCH($J1909,SorP!$B$1:$B$6230,0)),"",INDIRECT("'SorP'!$A$"&amp;MATCH($J1909,SorP!$B$1:$B$6230,0))))</f>
        <v/>
      </c>
      <c r="U1909" s="238"/>
      <c r="V1909" s="270" t="e">
        <f>IF(C1909="",NA(),MATCH($B1909&amp;$C1909,'Smelter Look-up'!$J:$J,0))</f>
        <v>#N/A</v>
      </c>
      <c r="W1909" s="271"/>
      <c r="X1909" s="271">
        <f t="shared" si="274"/>
        <v>0</v>
      </c>
      <c r="Y1909" s="271"/>
      <c r="Z1909" s="271"/>
      <c r="AB1909" s="273" t="str">
        <f t="shared" si="275"/>
        <v/>
      </c>
    </row>
    <row r="1910" spans="1:28" s="272" customFormat="1" ht="20.25">
      <c r="A1910" s="214"/>
      <c r="B1910" s="215" t="str">
        <f>IF(LEN(A1910)=0,"",INDEX('Smelter Look-up'!$A:$A,MATCH($A1910,'Smelter Look-up'!$E:$E,0)))</f>
        <v/>
      </c>
      <c r="C1910" s="219" t="str">
        <f>IF(LEN(A1910)=0,"",INDEX('Smelter Look-up'!$C:$C,MATCH($A1910,'Smelter Look-up'!$E:$E,0)))</f>
        <v/>
      </c>
      <c r="D1910" s="278"/>
      <c r="E1910" s="215" t="s">
        <v>15631</v>
      </c>
      <c r="F1910" s="215" t="s">
        <v>15631</v>
      </c>
      <c r="G1910" s="215" t="s">
        <v>15631</v>
      </c>
      <c r="H1910" s="216" t="str">
        <f ca="1">IF(ISERROR($V1910),"",OFFSET('Smelter Look-up'!$G$4,$V1910-4,0))</f>
        <v/>
      </c>
      <c r="I1910" s="217" t="s">
        <v>15631</v>
      </c>
      <c r="J1910" s="217" t="s">
        <v>15631</v>
      </c>
      <c r="K1910" s="268"/>
      <c r="L1910" s="268"/>
      <c r="M1910" s="268"/>
      <c r="N1910" s="268"/>
      <c r="O1910" s="268"/>
      <c r="P1910" s="218"/>
      <c r="Q1910" s="269"/>
      <c r="R1910" s="215" t="str">
        <f ca="1">IF(ISERROR($V1910),"",OFFSET('Smelter Look-up'!$C$4,$V1910-4,0)&amp;"")</f>
        <v/>
      </c>
      <c r="S1910" s="222" t="str">
        <f t="shared" ca="1" si="273"/>
        <v/>
      </c>
      <c r="T1910" s="222" t="str">
        <f ca="1">IF(B1910="","",IF(ISERROR(MATCH($J1910,SorP!$B$1:$B$6230,0)),"",INDIRECT("'SorP'!$A$"&amp;MATCH($J1910,SorP!$B$1:$B$6230,0))))</f>
        <v/>
      </c>
      <c r="U1910" s="238"/>
      <c r="V1910" s="270" t="e">
        <f>IF(C1910="",NA(),MATCH($B1910&amp;$C1910,'Smelter Look-up'!$J:$J,0))</f>
        <v>#N/A</v>
      </c>
      <c r="W1910" s="271"/>
      <c r="X1910" s="271">
        <f t="shared" si="274"/>
        <v>0</v>
      </c>
      <c r="Y1910" s="271"/>
      <c r="Z1910" s="271"/>
      <c r="AB1910" s="273" t="str">
        <f t="shared" si="275"/>
        <v/>
      </c>
    </row>
    <row r="1911" spans="1:28" s="272" customFormat="1" ht="20.25">
      <c r="A1911" s="214"/>
      <c r="B1911" s="215" t="str">
        <f>IF(LEN(A1911)=0,"",INDEX('Smelter Look-up'!$A:$A,MATCH($A1911,'Smelter Look-up'!$E:$E,0)))</f>
        <v/>
      </c>
      <c r="C1911" s="219" t="str">
        <f>IF(LEN(A1911)=0,"",INDEX('Smelter Look-up'!$C:$C,MATCH($A1911,'Smelter Look-up'!$E:$E,0)))</f>
        <v/>
      </c>
      <c r="D1911" s="278"/>
      <c r="E1911" s="215" t="s">
        <v>15631</v>
      </c>
      <c r="F1911" s="215" t="s">
        <v>15631</v>
      </c>
      <c r="G1911" s="215" t="s">
        <v>15631</v>
      </c>
      <c r="H1911" s="216" t="str">
        <f ca="1">IF(ISERROR($V1911),"",OFFSET('Smelter Look-up'!$G$4,$V1911-4,0))</f>
        <v/>
      </c>
      <c r="I1911" s="217" t="s">
        <v>15631</v>
      </c>
      <c r="J1911" s="217" t="s">
        <v>15631</v>
      </c>
      <c r="K1911" s="268"/>
      <c r="L1911" s="268"/>
      <c r="M1911" s="268"/>
      <c r="N1911" s="268"/>
      <c r="O1911" s="268"/>
      <c r="P1911" s="218"/>
      <c r="Q1911" s="269"/>
      <c r="R1911" s="215" t="str">
        <f ca="1">IF(ISERROR($V1911),"",OFFSET('Smelter Look-up'!$C$4,$V1911-4,0)&amp;"")</f>
        <v/>
      </c>
      <c r="S1911" s="222" t="str">
        <f t="shared" ca="1" si="273"/>
        <v/>
      </c>
      <c r="T1911" s="222" t="str">
        <f ca="1">IF(B1911="","",IF(ISERROR(MATCH($J1911,SorP!$B$1:$B$6230,0)),"",INDIRECT("'SorP'!$A$"&amp;MATCH($J1911,SorP!$B$1:$B$6230,0))))</f>
        <v/>
      </c>
      <c r="U1911" s="238"/>
      <c r="V1911" s="270" t="e">
        <f>IF(C1911="",NA(),MATCH($B1911&amp;$C1911,'Smelter Look-up'!$J:$J,0))</f>
        <v>#N/A</v>
      </c>
      <c r="W1911" s="271"/>
      <c r="X1911" s="271">
        <f t="shared" si="274"/>
        <v>0</v>
      </c>
      <c r="Y1911" s="271"/>
      <c r="Z1911" s="271"/>
      <c r="AB1911" s="273" t="str">
        <f t="shared" si="275"/>
        <v/>
      </c>
    </row>
    <row r="1912" spans="1:28" s="272" customFormat="1" ht="20.25">
      <c r="A1912" s="214"/>
      <c r="B1912" s="215" t="str">
        <f>IF(LEN(A1912)=0,"",INDEX('Smelter Look-up'!$A:$A,MATCH($A1912,'Smelter Look-up'!$E:$E,0)))</f>
        <v/>
      </c>
      <c r="C1912" s="219" t="str">
        <f>IF(LEN(A1912)=0,"",INDEX('Smelter Look-up'!$C:$C,MATCH($A1912,'Smelter Look-up'!$E:$E,0)))</f>
        <v/>
      </c>
      <c r="D1912" s="278"/>
      <c r="E1912" s="215" t="s">
        <v>15631</v>
      </c>
      <c r="F1912" s="215" t="s">
        <v>15631</v>
      </c>
      <c r="G1912" s="215" t="s">
        <v>15631</v>
      </c>
      <c r="H1912" s="216" t="str">
        <f ca="1">IF(ISERROR($V1912),"",OFFSET('Smelter Look-up'!$G$4,$V1912-4,0))</f>
        <v/>
      </c>
      <c r="I1912" s="217" t="s">
        <v>15631</v>
      </c>
      <c r="J1912" s="217" t="s">
        <v>15631</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si="274"/>
        <v>0</v>
      </c>
      <c r="Y1912" s="271"/>
      <c r="Z1912" s="271"/>
      <c r="AB1912" s="273" t="str">
        <f t="shared" si="275"/>
        <v/>
      </c>
    </row>
    <row r="1913" spans="1:28" s="272" customFormat="1" ht="20.25">
      <c r="A1913" s="214"/>
      <c r="B1913" s="215" t="str">
        <f>IF(LEN(A1913)=0,"",INDEX('Smelter Look-up'!$A:$A,MATCH($A1913,'Smelter Look-up'!$E:$E,0)))</f>
        <v/>
      </c>
      <c r="C1913" s="219" t="str">
        <f>IF(LEN(A1913)=0,"",INDEX('Smelter Look-up'!$C:$C,MATCH($A1913,'Smelter Look-up'!$E:$E,0)))</f>
        <v/>
      </c>
      <c r="D1913" s="278"/>
      <c r="E1913" s="215" t="s">
        <v>15631</v>
      </c>
      <c r="F1913" s="215" t="s">
        <v>15631</v>
      </c>
      <c r="G1913" s="215" t="s">
        <v>15631</v>
      </c>
      <c r="H1913" s="216" t="str">
        <f ca="1">IF(ISERROR($V1913),"",OFFSET('Smelter Look-up'!$G$4,$V1913-4,0))</f>
        <v/>
      </c>
      <c r="I1913" s="217" t="s">
        <v>15631</v>
      </c>
      <c r="J1913" s="217" t="s">
        <v>15631</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si="274"/>
        <v>0</v>
      </c>
      <c r="Y1913" s="271"/>
      <c r="Z1913" s="271"/>
      <c r="AB1913" s="273" t="str">
        <f t="shared" si="275"/>
        <v/>
      </c>
    </row>
    <row r="1914" spans="1:28" s="272" customFormat="1" ht="20.25">
      <c r="A1914" s="214"/>
      <c r="B1914" s="215" t="str">
        <f>IF(LEN(A1914)=0,"",INDEX('Smelter Look-up'!$A:$A,MATCH($A1914,'Smelter Look-up'!$E:$E,0)))</f>
        <v/>
      </c>
      <c r="C1914" s="219" t="str">
        <f>IF(LEN(A1914)=0,"",INDEX('Smelter Look-up'!$C:$C,MATCH($A1914,'Smelter Look-up'!$E:$E,0)))</f>
        <v/>
      </c>
      <c r="D1914" s="278"/>
      <c r="E1914" s="215" t="s">
        <v>15631</v>
      </c>
      <c r="F1914" s="215" t="s">
        <v>15631</v>
      </c>
      <c r="G1914" s="215" t="s">
        <v>15631</v>
      </c>
      <c r="H1914" s="216" t="str">
        <f ca="1">IF(ISERROR($V1914),"",OFFSET('Smelter Look-up'!$G$4,$V1914-4,0))</f>
        <v/>
      </c>
      <c r="I1914" s="217" t="s">
        <v>15631</v>
      </c>
      <c r="J1914" s="217" t="s">
        <v>15631</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si="274"/>
        <v>0</v>
      </c>
      <c r="Y1914" s="271"/>
      <c r="Z1914" s="271"/>
      <c r="AB1914" s="273" t="str">
        <f t="shared" si="275"/>
        <v/>
      </c>
    </row>
    <row r="1915" spans="1:28" s="272" customFormat="1" ht="20.25">
      <c r="A1915" s="214"/>
      <c r="B1915" s="215" t="str">
        <f>IF(LEN(A1915)=0,"",INDEX('Smelter Look-up'!$A:$A,MATCH($A1915,'Smelter Look-up'!$E:$E,0)))</f>
        <v/>
      </c>
      <c r="C1915" s="219" t="str">
        <f>IF(LEN(A1915)=0,"",INDEX('Smelter Look-up'!$C:$C,MATCH($A1915,'Smelter Look-up'!$E:$E,0)))</f>
        <v/>
      </c>
      <c r="D1915" s="278"/>
      <c r="E1915" s="215" t="s">
        <v>15631</v>
      </c>
      <c r="F1915" s="215" t="s">
        <v>15631</v>
      </c>
      <c r="G1915" s="215" t="s">
        <v>15631</v>
      </c>
      <c r="H1915" s="216" t="str">
        <f ca="1">IF(ISERROR($V1915),"",OFFSET('Smelter Look-up'!$G$4,$V1915-4,0))</f>
        <v/>
      </c>
      <c r="I1915" s="217" t="s">
        <v>15631</v>
      </c>
      <c r="J1915" s="217" t="s">
        <v>15631</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
        <v>15631</v>
      </c>
      <c r="F1916" s="215" t="s">
        <v>15631</v>
      </c>
      <c r="G1916" s="215" t="s">
        <v>15631</v>
      </c>
      <c r="H1916" s="216" t="str">
        <f ca="1">IF(ISERROR($V1916),"",OFFSET('Smelter Look-up'!$G$4,$V1916-4,0))</f>
        <v/>
      </c>
      <c r="I1916" s="217" t="s">
        <v>15631</v>
      </c>
      <c r="J1916" s="217" t="s">
        <v>15631</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
        <v>15631</v>
      </c>
      <c r="F1917" s="215" t="s">
        <v>15631</v>
      </c>
      <c r="G1917" s="215" t="s">
        <v>15631</v>
      </c>
      <c r="H1917" s="216" t="str">
        <f ca="1">IF(ISERROR($V1917),"",OFFSET('Smelter Look-up'!$G$4,$V1917-4,0))</f>
        <v/>
      </c>
      <c r="I1917" s="217" t="s">
        <v>15631</v>
      </c>
      <c r="J1917" s="217" t="s">
        <v>15631</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
        <v>15631</v>
      </c>
      <c r="F1918" s="215" t="s">
        <v>15631</v>
      </c>
      <c r="G1918" s="215" t="s">
        <v>15631</v>
      </c>
      <c r="H1918" s="216" t="str">
        <f ca="1">IF(ISERROR($V1918),"",OFFSET('Smelter Look-up'!$G$4,$V1918-4,0))</f>
        <v/>
      </c>
      <c r="I1918" s="217" t="s">
        <v>15631</v>
      </c>
      <c r="J1918" s="217" t="s">
        <v>15631</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
        <v>15631</v>
      </c>
      <c r="F1919" s="215" t="s">
        <v>15631</v>
      </c>
      <c r="G1919" s="215" t="s">
        <v>15631</v>
      </c>
      <c r="H1919" s="216" t="str">
        <f ca="1">IF(ISERROR($V1919),"",OFFSET('Smelter Look-up'!$G$4,$V1919-4,0))</f>
        <v/>
      </c>
      <c r="I1919" s="217" t="s">
        <v>15631</v>
      </c>
      <c r="J1919" s="217" t="s">
        <v>15631</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
        <v>15631</v>
      </c>
      <c r="F1920" s="215" t="s">
        <v>15631</v>
      </c>
      <c r="G1920" s="215" t="s">
        <v>15631</v>
      </c>
      <c r="H1920" s="216" t="str">
        <f ca="1">IF(ISERROR($V1920),"",OFFSET('Smelter Look-up'!$G$4,$V1920-4,0))</f>
        <v/>
      </c>
      <c r="I1920" s="217" t="s">
        <v>15631</v>
      </c>
      <c r="J1920" s="217" t="s">
        <v>15631</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
        <v>15631</v>
      </c>
      <c r="F1921" s="215" t="s">
        <v>15631</v>
      </c>
      <c r="G1921" s="215" t="s">
        <v>15631</v>
      </c>
      <c r="H1921" s="216" t="str">
        <f ca="1">IF(ISERROR($V1921),"",OFFSET('Smelter Look-up'!$G$4,$V1921-4,0))</f>
        <v/>
      </c>
      <c r="I1921" s="217" t="s">
        <v>15631</v>
      </c>
      <c r="J1921" s="217" t="s">
        <v>15631</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
        <v>15631</v>
      </c>
      <c r="F1922" s="215" t="s">
        <v>15631</v>
      </c>
      <c r="G1922" s="215" t="s">
        <v>15631</v>
      </c>
      <c r="H1922" s="216" t="str">
        <f ca="1">IF(ISERROR($V1922),"",OFFSET('Smelter Look-up'!$G$4,$V1922-4,0))</f>
        <v/>
      </c>
      <c r="I1922" s="217" t="s">
        <v>15631</v>
      </c>
      <c r="J1922" s="217" t="s">
        <v>15631</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
        <v>15631</v>
      </c>
      <c r="F1923" s="215" t="s">
        <v>15631</v>
      </c>
      <c r="G1923" s="215" t="s">
        <v>15631</v>
      </c>
      <c r="H1923" s="216" t="str">
        <f ca="1">IF(ISERROR($V1923),"",OFFSET('Smelter Look-up'!$G$4,$V1923-4,0))</f>
        <v/>
      </c>
      <c r="I1923" s="217" t="s">
        <v>15631</v>
      </c>
      <c r="J1923" s="217" t="s">
        <v>15631</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
        <v>15631</v>
      </c>
      <c r="F1924" s="215" t="s">
        <v>15631</v>
      </c>
      <c r="G1924" s="215" t="s">
        <v>15631</v>
      </c>
      <c r="H1924" s="216" t="str">
        <f ca="1">IF(ISERROR($V1924),"",OFFSET('Smelter Look-up'!$G$4,$V1924-4,0))</f>
        <v/>
      </c>
      <c r="I1924" s="217" t="s">
        <v>15631</v>
      </c>
      <c r="J1924" s="217" t="s">
        <v>15631</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
        <v>15631</v>
      </c>
      <c r="F1925" s="215" t="s">
        <v>15631</v>
      </c>
      <c r="G1925" s="215" t="s">
        <v>15631</v>
      </c>
      <c r="H1925" s="216" t="str">
        <f ca="1">IF(ISERROR($V1925),"",OFFSET('Smelter Look-up'!$G$4,$V1925-4,0))</f>
        <v/>
      </c>
      <c r="I1925" s="217" t="s">
        <v>15631</v>
      </c>
      <c r="J1925" s="217" t="s">
        <v>15631</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
        <v>15631</v>
      </c>
      <c r="F1926" s="215" t="s">
        <v>15631</v>
      </c>
      <c r="G1926" s="215" t="s">
        <v>15631</v>
      </c>
      <c r="H1926" s="216" t="str">
        <f ca="1">IF(ISERROR($V1926),"",OFFSET('Smelter Look-up'!$G$4,$V1926-4,0))</f>
        <v/>
      </c>
      <c r="I1926" s="217" t="s">
        <v>15631</v>
      </c>
      <c r="J1926" s="217" t="s">
        <v>15631</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
        <v>15631</v>
      </c>
      <c r="F1927" s="215" t="s">
        <v>15631</v>
      </c>
      <c r="G1927" s="215" t="s">
        <v>15631</v>
      </c>
      <c r="H1927" s="216" t="str">
        <f ca="1">IF(ISERROR($V1927),"",OFFSET('Smelter Look-up'!$G$4,$V1927-4,0))</f>
        <v/>
      </c>
      <c r="I1927" s="217" t="s">
        <v>15631</v>
      </c>
      <c r="J1927" s="217" t="s">
        <v>15631</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
        <v>15631</v>
      </c>
      <c r="F1928" s="215" t="s">
        <v>15631</v>
      </c>
      <c r="G1928" s="215" t="s">
        <v>15631</v>
      </c>
      <c r="H1928" s="216" t="str">
        <f ca="1">IF(ISERROR($V1928),"",OFFSET('Smelter Look-up'!$G$4,$V1928-4,0))</f>
        <v/>
      </c>
      <c r="I1928" s="217" t="s">
        <v>15631</v>
      </c>
      <c r="J1928" s="217" t="s">
        <v>15631</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
        <v>15631</v>
      </c>
      <c r="F1929" s="215" t="s">
        <v>15631</v>
      </c>
      <c r="G1929" s="215" t="s">
        <v>15631</v>
      </c>
      <c r="H1929" s="216" t="str">
        <f ca="1">IF(ISERROR($V1929),"",OFFSET('Smelter Look-up'!$G$4,$V1929-4,0))</f>
        <v/>
      </c>
      <c r="I1929" s="217" t="s">
        <v>15631</v>
      </c>
      <c r="J1929" s="217" t="s">
        <v>15631</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
        <v>15631</v>
      </c>
      <c r="F1930" s="215" t="s">
        <v>15631</v>
      </c>
      <c r="G1930" s="215" t="s">
        <v>15631</v>
      </c>
      <c r="H1930" s="216" t="str">
        <f ca="1">IF(ISERROR($V1930),"",OFFSET('Smelter Look-up'!$G$4,$V1930-4,0))</f>
        <v/>
      </c>
      <c r="I1930" s="217" t="s">
        <v>15631</v>
      </c>
      <c r="J1930" s="217" t="s">
        <v>15631</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
        <v>15631</v>
      </c>
      <c r="F1931" s="215" t="s">
        <v>15631</v>
      </c>
      <c r="G1931" s="215" t="s">
        <v>15631</v>
      </c>
      <c r="H1931" s="216" t="str">
        <f ca="1">IF(ISERROR($V1931),"",OFFSET('Smelter Look-up'!$G$4,$V1931-4,0))</f>
        <v/>
      </c>
      <c r="I1931" s="217" t="s">
        <v>15631</v>
      </c>
      <c r="J1931" s="217" t="s">
        <v>15631</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
        <v>15631</v>
      </c>
      <c r="F1932" s="215" t="s">
        <v>15631</v>
      </c>
      <c r="G1932" s="215" t="s">
        <v>15631</v>
      </c>
      <c r="H1932" s="216" t="str">
        <f ca="1">IF(ISERROR($V1932),"",OFFSET('Smelter Look-up'!$G$4,$V1932-4,0))</f>
        <v/>
      </c>
      <c r="I1932" s="217" t="s">
        <v>15631</v>
      </c>
      <c r="J1932" s="217" t="s">
        <v>15631</v>
      </c>
      <c r="K1932" s="268"/>
      <c r="L1932" s="268"/>
      <c r="M1932" s="268"/>
      <c r="N1932" s="268"/>
      <c r="O1932" s="268"/>
      <c r="P1932" s="218"/>
      <c r="Q1932" s="269"/>
      <c r="R1932" s="215" t="str">
        <f ca="1">IF(ISERROR($V1932),"",OFFSET('Smelter Look-up'!$C$4,$V1932-4,0)&amp;"")</f>
        <v/>
      </c>
      <c r="S1932" s="222" t="str">
        <f t="shared" ref="S1932:S1962" ca="1" si="276">IF(B1932="","",IF(ISERROR(MATCH($E1932,CL,0)),"Unknown",INDIRECT("'C'!$A$"&amp;MATCH($E1932,CL,0)+1)))</f>
        <v/>
      </c>
      <c r="T1932" s="222" t="str">
        <f ca="1">IF(B1932="","",IF(ISERROR(MATCH($J1932,SorP!$B$1:$B$6230,0)),"",INDIRECT("'SorP'!$A$"&amp;MATCH($J1932,SorP!$B$1:$B$6230,0))))</f>
        <v/>
      </c>
      <c r="U1932" s="238"/>
      <c r="V1932" s="270" t="e">
        <f>IF(C1932="",NA(),MATCH($B1932&amp;$C1932,'Smelter Look-up'!$J:$J,0))</f>
        <v>#N/A</v>
      </c>
      <c r="W1932" s="271"/>
      <c r="X1932" s="271">
        <f t="shared" ref="X1932:X1962" si="277">IF(AND(C1932="Smelter not listed",OR(LEN(D1932)=0,LEN(E1932)=0)),1,0)</f>
        <v>0</v>
      </c>
      <c r="Y1932" s="271"/>
      <c r="Z1932" s="271"/>
      <c r="AB1932" s="273" t="str">
        <f t="shared" ref="AB1932:AB1962" si="278">B1932&amp;C1932</f>
        <v/>
      </c>
    </row>
    <row r="1933" spans="1:28" s="272" customFormat="1" ht="20.25">
      <c r="A1933" s="214"/>
      <c r="B1933" s="215" t="str">
        <f>IF(LEN(A1933)=0,"",INDEX('Smelter Look-up'!$A:$A,MATCH($A1933,'Smelter Look-up'!$E:$E,0)))</f>
        <v/>
      </c>
      <c r="C1933" s="219" t="str">
        <f>IF(LEN(A1933)=0,"",INDEX('Smelter Look-up'!$C:$C,MATCH($A1933,'Smelter Look-up'!$E:$E,0)))</f>
        <v/>
      </c>
      <c r="D1933" s="278"/>
      <c r="E1933" s="215" t="s">
        <v>15631</v>
      </c>
      <c r="F1933" s="215" t="s">
        <v>15631</v>
      </c>
      <c r="G1933" s="215" t="s">
        <v>15631</v>
      </c>
      <c r="H1933" s="216" t="str">
        <f ca="1">IF(ISERROR($V1933),"",OFFSET('Smelter Look-up'!$G$4,$V1933-4,0))</f>
        <v/>
      </c>
      <c r="I1933" s="217" t="s">
        <v>15631</v>
      </c>
      <c r="J1933" s="217" t="s">
        <v>15631</v>
      </c>
      <c r="K1933" s="268"/>
      <c r="L1933" s="268"/>
      <c r="M1933" s="268"/>
      <c r="N1933" s="268"/>
      <c r="O1933" s="268"/>
      <c r="P1933" s="218"/>
      <c r="Q1933" s="269"/>
      <c r="R1933" s="215" t="str">
        <f ca="1">IF(ISERROR($V1933),"",OFFSET('Smelter Look-up'!$C$4,$V1933-4,0)&amp;"")</f>
        <v/>
      </c>
      <c r="S1933" s="222" t="str">
        <f t="shared" ca="1" si="276"/>
        <v/>
      </c>
      <c r="T1933" s="222" t="str">
        <f ca="1">IF(B1933="","",IF(ISERROR(MATCH($J1933,SorP!$B$1:$B$6230,0)),"",INDIRECT("'SorP'!$A$"&amp;MATCH($J1933,SorP!$B$1:$B$6230,0))))</f>
        <v/>
      </c>
      <c r="U1933" s="238"/>
      <c r="V1933" s="270" t="e">
        <f>IF(C1933="",NA(),MATCH($B1933&amp;$C1933,'Smelter Look-up'!$J:$J,0))</f>
        <v>#N/A</v>
      </c>
      <c r="W1933" s="271"/>
      <c r="X1933" s="271">
        <f t="shared" si="277"/>
        <v>0</v>
      </c>
      <c r="Y1933" s="271"/>
      <c r="Z1933" s="271"/>
      <c r="AB1933" s="273" t="str">
        <f t="shared" si="278"/>
        <v/>
      </c>
    </row>
    <row r="1934" spans="1:28" s="272" customFormat="1" ht="20.25">
      <c r="A1934" s="214"/>
      <c r="B1934" s="215" t="str">
        <f>IF(LEN(A1934)=0,"",INDEX('Smelter Look-up'!$A:$A,MATCH($A1934,'Smelter Look-up'!$E:$E,0)))</f>
        <v/>
      </c>
      <c r="C1934" s="219" t="str">
        <f>IF(LEN(A1934)=0,"",INDEX('Smelter Look-up'!$C:$C,MATCH($A1934,'Smelter Look-up'!$E:$E,0)))</f>
        <v/>
      </c>
      <c r="D1934" s="278"/>
      <c r="E1934" s="215" t="s">
        <v>15631</v>
      </c>
      <c r="F1934" s="215" t="s">
        <v>15631</v>
      </c>
      <c r="G1934" s="215" t="s">
        <v>15631</v>
      </c>
      <c r="H1934" s="216" t="str">
        <f ca="1">IF(ISERROR($V1934),"",OFFSET('Smelter Look-up'!$G$4,$V1934-4,0))</f>
        <v/>
      </c>
      <c r="I1934" s="217" t="s">
        <v>15631</v>
      </c>
      <c r="J1934" s="217" t="s">
        <v>15631</v>
      </c>
      <c r="K1934" s="268"/>
      <c r="L1934" s="268"/>
      <c r="M1934" s="268"/>
      <c r="N1934" s="268"/>
      <c r="O1934" s="268"/>
      <c r="P1934" s="218"/>
      <c r="Q1934" s="269"/>
      <c r="R1934" s="215" t="str">
        <f ca="1">IF(ISERROR($V1934),"",OFFSET('Smelter Look-up'!$C$4,$V1934-4,0)&amp;"")</f>
        <v/>
      </c>
      <c r="S1934" s="222" t="str">
        <f t="shared" ca="1" si="276"/>
        <v/>
      </c>
      <c r="T1934" s="222" t="str">
        <f ca="1">IF(B1934="","",IF(ISERROR(MATCH($J1934,SorP!$B$1:$B$6230,0)),"",INDIRECT("'SorP'!$A$"&amp;MATCH($J1934,SorP!$B$1:$B$6230,0))))</f>
        <v/>
      </c>
      <c r="U1934" s="238"/>
      <c r="V1934" s="270" t="e">
        <f>IF(C1934="",NA(),MATCH($B1934&amp;$C1934,'Smelter Look-up'!$J:$J,0))</f>
        <v>#N/A</v>
      </c>
      <c r="W1934" s="271"/>
      <c r="X1934" s="271">
        <f t="shared" si="277"/>
        <v>0</v>
      </c>
      <c r="Y1934" s="271"/>
      <c r="Z1934" s="271"/>
      <c r="AB1934" s="273" t="str">
        <f t="shared" si="278"/>
        <v/>
      </c>
    </row>
    <row r="1935" spans="1:28" s="272" customFormat="1" ht="20.25">
      <c r="A1935" s="214"/>
      <c r="B1935" s="215" t="str">
        <f>IF(LEN(A1935)=0,"",INDEX('Smelter Look-up'!$A:$A,MATCH($A1935,'Smelter Look-up'!$E:$E,0)))</f>
        <v/>
      </c>
      <c r="C1935" s="219" t="str">
        <f>IF(LEN(A1935)=0,"",INDEX('Smelter Look-up'!$C:$C,MATCH($A1935,'Smelter Look-up'!$E:$E,0)))</f>
        <v/>
      </c>
      <c r="D1935" s="278"/>
      <c r="E1935" s="215" t="s">
        <v>15631</v>
      </c>
      <c r="F1935" s="215" t="s">
        <v>15631</v>
      </c>
      <c r="G1935" s="215" t="s">
        <v>15631</v>
      </c>
      <c r="H1935" s="216" t="str">
        <f ca="1">IF(ISERROR($V1935),"",OFFSET('Smelter Look-up'!$G$4,$V1935-4,0))</f>
        <v/>
      </c>
      <c r="I1935" s="217" t="s">
        <v>15631</v>
      </c>
      <c r="J1935" s="217" t="s">
        <v>15631</v>
      </c>
      <c r="K1935" s="268"/>
      <c r="L1935" s="268"/>
      <c r="M1935" s="268"/>
      <c r="N1935" s="268"/>
      <c r="O1935" s="268"/>
      <c r="P1935" s="218"/>
      <c r="Q1935" s="269"/>
      <c r="R1935" s="215" t="str">
        <f ca="1">IF(ISERROR($V1935),"",OFFSET('Smelter Look-up'!$C$4,$V1935-4,0)&amp;"")</f>
        <v/>
      </c>
      <c r="S1935" s="222" t="str">
        <f t="shared" ca="1" si="276"/>
        <v/>
      </c>
      <c r="T1935" s="222" t="str">
        <f ca="1">IF(B1935="","",IF(ISERROR(MATCH($J1935,SorP!$B$1:$B$6230,0)),"",INDIRECT("'SorP'!$A$"&amp;MATCH($J1935,SorP!$B$1:$B$6230,0))))</f>
        <v/>
      </c>
      <c r="U1935" s="238"/>
      <c r="V1935" s="270" t="e">
        <f>IF(C1935="",NA(),MATCH($B1935&amp;$C1935,'Smelter Look-up'!$J:$J,0))</f>
        <v>#N/A</v>
      </c>
      <c r="W1935" s="271"/>
      <c r="X1935" s="271">
        <f t="shared" si="277"/>
        <v>0</v>
      </c>
      <c r="Y1935" s="271"/>
      <c r="Z1935" s="271"/>
      <c r="AB1935" s="273" t="str">
        <f t="shared" si="278"/>
        <v/>
      </c>
    </row>
    <row r="1936" spans="1:28" s="272" customFormat="1" ht="20.25">
      <c r="A1936" s="214"/>
      <c r="B1936" s="215" t="str">
        <f>IF(LEN(A1936)=0,"",INDEX('Smelter Look-up'!$A:$A,MATCH($A1936,'Smelter Look-up'!$E:$E,0)))</f>
        <v/>
      </c>
      <c r="C1936" s="219" t="str">
        <f>IF(LEN(A1936)=0,"",INDEX('Smelter Look-up'!$C:$C,MATCH($A1936,'Smelter Look-up'!$E:$E,0)))</f>
        <v/>
      </c>
      <c r="D1936" s="278"/>
      <c r="E1936" s="215" t="s">
        <v>15631</v>
      </c>
      <c r="F1936" s="215" t="s">
        <v>15631</v>
      </c>
      <c r="G1936" s="215" t="s">
        <v>15631</v>
      </c>
      <c r="H1936" s="216" t="str">
        <f ca="1">IF(ISERROR($V1936),"",OFFSET('Smelter Look-up'!$G$4,$V1936-4,0))</f>
        <v/>
      </c>
      <c r="I1936" s="217" t="s">
        <v>15631</v>
      </c>
      <c r="J1936" s="217" t="s">
        <v>15631</v>
      </c>
      <c r="K1936" s="268"/>
      <c r="L1936" s="268"/>
      <c r="M1936" s="268"/>
      <c r="N1936" s="268"/>
      <c r="O1936" s="268"/>
      <c r="P1936" s="218"/>
      <c r="Q1936" s="269"/>
      <c r="R1936" s="215" t="str">
        <f ca="1">IF(ISERROR($V1936),"",OFFSET('Smelter Look-up'!$C$4,$V1936-4,0)&amp;"")</f>
        <v/>
      </c>
      <c r="S1936" s="222" t="str">
        <f t="shared" ca="1" si="276"/>
        <v/>
      </c>
      <c r="T1936" s="222" t="str">
        <f ca="1">IF(B1936="","",IF(ISERROR(MATCH($J1936,SorP!$B$1:$B$6230,0)),"",INDIRECT("'SorP'!$A$"&amp;MATCH($J1936,SorP!$B$1:$B$6230,0))))</f>
        <v/>
      </c>
      <c r="U1936" s="238"/>
      <c r="V1936" s="270" t="e">
        <f>IF(C1936="",NA(),MATCH($B1936&amp;$C1936,'Smelter Look-up'!$J:$J,0))</f>
        <v>#N/A</v>
      </c>
      <c r="W1936" s="271"/>
      <c r="X1936" s="271">
        <f t="shared" si="277"/>
        <v>0</v>
      </c>
      <c r="Y1936" s="271"/>
      <c r="Z1936" s="271"/>
      <c r="AB1936" s="273" t="str">
        <f t="shared" si="278"/>
        <v/>
      </c>
    </row>
    <row r="1937" spans="1:28" s="272" customFormat="1" ht="20.25">
      <c r="A1937" s="214"/>
      <c r="B1937" s="215" t="str">
        <f>IF(LEN(A1937)=0,"",INDEX('Smelter Look-up'!$A:$A,MATCH($A1937,'Smelter Look-up'!$E:$E,0)))</f>
        <v/>
      </c>
      <c r="C1937" s="219" t="str">
        <f>IF(LEN(A1937)=0,"",INDEX('Smelter Look-up'!$C:$C,MATCH($A1937,'Smelter Look-up'!$E:$E,0)))</f>
        <v/>
      </c>
      <c r="D1937" s="278"/>
      <c r="E1937" s="215" t="s">
        <v>15631</v>
      </c>
      <c r="F1937" s="215" t="s">
        <v>15631</v>
      </c>
      <c r="G1937" s="215" t="s">
        <v>15631</v>
      </c>
      <c r="H1937" s="216" t="str">
        <f ca="1">IF(ISERROR($V1937),"",OFFSET('Smelter Look-up'!$G$4,$V1937-4,0))</f>
        <v/>
      </c>
      <c r="I1937" s="217" t="s">
        <v>15631</v>
      </c>
      <c r="J1937" s="217" t="s">
        <v>15631</v>
      </c>
      <c r="K1937" s="268"/>
      <c r="L1937" s="268"/>
      <c r="M1937" s="268"/>
      <c r="N1937" s="268"/>
      <c r="O1937" s="268"/>
      <c r="P1937" s="218"/>
      <c r="Q1937" s="269"/>
      <c r="R1937" s="215" t="str">
        <f ca="1">IF(ISERROR($V1937),"",OFFSET('Smelter Look-up'!$C$4,$V1937-4,0)&amp;"")</f>
        <v/>
      </c>
      <c r="S1937" s="222" t="str">
        <f t="shared" ca="1" si="276"/>
        <v/>
      </c>
      <c r="T1937" s="222" t="str">
        <f ca="1">IF(B1937="","",IF(ISERROR(MATCH($J1937,SorP!$B$1:$B$6230,0)),"",INDIRECT("'SorP'!$A$"&amp;MATCH($J1937,SorP!$B$1:$B$6230,0))))</f>
        <v/>
      </c>
      <c r="U1937" s="238"/>
      <c r="V1937" s="270" t="e">
        <f>IF(C1937="",NA(),MATCH($B1937&amp;$C1937,'Smelter Look-up'!$J:$J,0))</f>
        <v>#N/A</v>
      </c>
      <c r="W1937" s="271"/>
      <c r="X1937" s="271">
        <f t="shared" si="277"/>
        <v>0</v>
      </c>
      <c r="Y1937" s="271"/>
      <c r="Z1937" s="271"/>
      <c r="AB1937" s="273" t="str">
        <f t="shared" si="278"/>
        <v/>
      </c>
    </row>
    <row r="1938" spans="1:28" s="272" customFormat="1" ht="20.25">
      <c r="A1938" s="214"/>
      <c r="B1938" s="215" t="str">
        <f>IF(LEN(A1938)=0,"",INDEX('Smelter Look-up'!$A:$A,MATCH($A1938,'Smelter Look-up'!$E:$E,0)))</f>
        <v/>
      </c>
      <c r="C1938" s="219" t="str">
        <f>IF(LEN(A1938)=0,"",INDEX('Smelter Look-up'!$C:$C,MATCH($A1938,'Smelter Look-up'!$E:$E,0)))</f>
        <v/>
      </c>
      <c r="D1938" s="278"/>
      <c r="E1938" s="215" t="s">
        <v>15631</v>
      </c>
      <c r="F1938" s="215" t="s">
        <v>15631</v>
      </c>
      <c r="G1938" s="215" t="s">
        <v>15631</v>
      </c>
      <c r="H1938" s="216" t="str">
        <f ca="1">IF(ISERROR($V1938),"",OFFSET('Smelter Look-up'!$G$4,$V1938-4,0))</f>
        <v/>
      </c>
      <c r="I1938" s="217" t="s">
        <v>15631</v>
      </c>
      <c r="J1938" s="217" t="s">
        <v>15631</v>
      </c>
      <c r="K1938" s="268"/>
      <c r="L1938" s="268"/>
      <c r="M1938" s="268"/>
      <c r="N1938" s="268"/>
      <c r="O1938" s="268"/>
      <c r="P1938" s="218"/>
      <c r="Q1938" s="269"/>
      <c r="R1938" s="215" t="str">
        <f ca="1">IF(ISERROR($V1938),"",OFFSET('Smelter Look-up'!$C$4,$V1938-4,0)&amp;"")</f>
        <v/>
      </c>
      <c r="S1938" s="222" t="str">
        <f t="shared" ca="1" si="276"/>
        <v/>
      </c>
      <c r="T1938" s="222" t="str">
        <f ca="1">IF(B1938="","",IF(ISERROR(MATCH($J1938,SorP!$B$1:$B$6230,0)),"",INDIRECT("'SorP'!$A$"&amp;MATCH($J1938,SorP!$B$1:$B$6230,0))))</f>
        <v/>
      </c>
      <c r="U1938" s="238"/>
      <c r="V1938" s="270" t="e">
        <f>IF(C1938="",NA(),MATCH($B1938&amp;$C1938,'Smelter Look-up'!$J:$J,0))</f>
        <v>#N/A</v>
      </c>
      <c r="W1938" s="271"/>
      <c r="X1938" s="271">
        <f t="shared" si="277"/>
        <v>0</v>
      </c>
      <c r="Y1938" s="271"/>
      <c r="Z1938" s="271"/>
      <c r="AB1938" s="273" t="str">
        <f t="shared" si="278"/>
        <v/>
      </c>
    </row>
    <row r="1939" spans="1:28" s="272" customFormat="1" ht="20.25">
      <c r="A1939" s="214"/>
      <c r="B1939" s="215" t="str">
        <f>IF(LEN(A1939)=0,"",INDEX('Smelter Look-up'!$A:$A,MATCH($A1939,'Smelter Look-up'!$E:$E,0)))</f>
        <v/>
      </c>
      <c r="C1939" s="219" t="str">
        <f>IF(LEN(A1939)=0,"",INDEX('Smelter Look-up'!$C:$C,MATCH($A1939,'Smelter Look-up'!$E:$E,0)))</f>
        <v/>
      </c>
      <c r="D1939" s="278"/>
      <c r="E1939" s="215" t="s">
        <v>15631</v>
      </c>
      <c r="F1939" s="215" t="s">
        <v>15631</v>
      </c>
      <c r="G1939" s="215" t="s">
        <v>15631</v>
      </c>
      <c r="H1939" s="216" t="str">
        <f ca="1">IF(ISERROR($V1939),"",OFFSET('Smelter Look-up'!$G$4,$V1939-4,0))</f>
        <v/>
      </c>
      <c r="I1939" s="217" t="s">
        <v>15631</v>
      </c>
      <c r="J1939" s="217" t="s">
        <v>15631</v>
      </c>
      <c r="K1939" s="268"/>
      <c r="L1939" s="268"/>
      <c r="M1939" s="268"/>
      <c r="N1939" s="268"/>
      <c r="O1939" s="268"/>
      <c r="P1939" s="218"/>
      <c r="Q1939" s="269"/>
      <c r="R1939" s="215" t="str">
        <f ca="1">IF(ISERROR($V1939),"",OFFSET('Smelter Look-up'!$C$4,$V1939-4,0)&amp;"")</f>
        <v/>
      </c>
      <c r="S1939" s="222" t="str">
        <f t="shared" ca="1" si="276"/>
        <v/>
      </c>
      <c r="T1939" s="222" t="str">
        <f ca="1">IF(B1939="","",IF(ISERROR(MATCH($J1939,SorP!$B$1:$B$6230,0)),"",INDIRECT("'SorP'!$A$"&amp;MATCH($J1939,SorP!$B$1:$B$6230,0))))</f>
        <v/>
      </c>
      <c r="U1939" s="238"/>
      <c r="V1939" s="270" t="e">
        <f>IF(C1939="",NA(),MATCH($B1939&amp;$C1939,'Smelter Look-up'!$J:$J,0))</f>
        <v>#N/A</v>
      </c>
      <c r="W1939" s="271"/>
      <c r="X1939" s="271">
        <f t="shared" si="277"/>
        <v>0</v>
      </c>
      <c r="Y1939" s="271"/>
      <c r="Z1939" s="271"/>
      <c r="AB1939" s="273" t="str">
        <f t="shared" si="278"/>
        <v/>
      </c>
    </row>
    <row r="1940" spans="1:28" s="272" customFormat="1" ht="20.25">
      <c r="A1940" s="214"/>
      <c r="B1940" s="215" t="str">
        <f>IF(LEN(A1940)=0,"",INDEX('Smelter Look-up'!$A:$A,MATCH($A1940,'Smelter Look-up'!$E:$E,0)))</f>
        <v/>
      </c>
      <c r="C1940" s="219" t="str">
        <f>IF(LEN(A1940)=0,"",INDEX('Smelter Look-up'!$C:$C,MATCH($A1940,'Smelter Look-up'!$E:$E,0)))</f>
        <v/>
      </c>
      <c r="D1940" s="278"/>
      <c r="E1940" s="215" t="s">
        <v>15631</v>
      </c>
      <c r="F1940" s="215" t="s">
        <v>15631</v>
      </c>
      <c r="G1940" s="215" t="s">
        <v>15631</v>
      </c>
      <c r="H1940" s="216" t="str">
        <f ca="1">IF(ISERROR($V1940),"",OFFSET('Smelter Look-up'!$G$4,$V1940-4,0))</f>
        <v/>
      </c>
      <c r="I1940" s="217" t="s">
        <v>15631</v>
      </c>
      <c r="J1940" s="217" t="s">
        <v>15631</v>
      </c>
      <c r="K1940" s="268"/>
      <c r="L1940" s="268"/>
      <c r="M1940" s="268"/>
      <c r="N1940" s="268"/>
      <c r="O1940" s="268"/>
      <c r="P1940" s="218"/>
      <c r="Q1940" s="269"/>
      <c r="R1940" s="215" t="str">
        <f ca="1">IF(ISERROR($V1940),"",OFFSET('Smelter Look-up'!$C$4,$V1940-4,0)&amp;"")</f>
        <v/>
      </c>
      <c r="S1940" s="222" t="str">
        <f t="shared" ca="1" si="276"/>
        <v/>
      </c>
      <c r="T1940" s="222" t="str">
        <f ca="1">IF(B1940="","",IF(ISERROR(MATCH($J1940,SorP!$B$1:$B$6230,0)),"",INDIRECT("'SorP'!$A$"&amp;MATCH($J1940,SorP!$B$1:$B$6230,0))))</f>
        <v/>
      </c>
      <c r="U1940" s="238"/>
      <c r="V1940" s="270" t="e">
        <f>IF(C1940="",NA(),MATCH($B1940&amp;$C1940,'Smelter Look-up'!$J:$J,0))</f>
        <v>#N/A</v>
      </c>
      <c r="W1940" s="271"/>
      <c r="X1940" s="271">
        <f t="shared" si="277"/>
        <v>0</v>
      </c>
      <c r="Y1940" s="271"/>
      <c r="Z1940" s="271"/>
      <c r="AB1940" s="273" t="str">
        <f t="shared" si="278"/>
        <v/>
      </c>
    </row>
    <row r="1941" spans="1:28" s="272" customFormat="1" ht="20.25">
      <c r="A1941" s="214"/>
      <c r="B1941" s="215" t="str">
        <f>IF(LEN(A1941)=0,"",INDEX('Smelter Look-up'!$A:$A,MATCH($A1941,'Smelter Look-up'!$E:$E,0)))</f>
        <v/>
      </c>
      <c r="C1941" s="219" t="str">
        <f>IF(LEN(A1941)=0,"",INDEX('Smelter Look-up'!$C:$C,MATCH($A1941,'Smelter Look-up'!$E:$E,0)))</f>
        <v/>
      </c>
      <c r="D1941" s="278"/>
      <c r="E1941" s="215" t="s">
        <v>15631</v>
      </c>
      <c r="F1941" s="215" t="s">
        <v>15631</v>
      </c>
      <c r="G1941" s="215" t="s">
        <v>15631</v>
      </c>
      <c r="H1941" s="216" t="str">
        <f ca="1">IF(ISERROR($V1941),"",OFFSET('Smelter Look-up'!$G$4,$V1941-4,0))</f>
        <v/>
      </c>
      <c r="I1941" s="217" t="s">
        <v>15631</v>
      </c>
      <c r="J1941" s="217" t="s">
        <v>15631</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si="277"/>
        <v>0</v>
      </c>
      <c r="Y1941" s="271"/>
      <c r="Z1941" s="271"/>
      <c r="AB1941" s="273" t="str">
        <f t="shared" si="278"/>
        <v/>
      </c>
    </row>
    <row r="1942" spans="1:28" s="272" customFormat="1" ht="20.25">
      <c r="A1942" s="214"/>
      <c r="B1942" s="215" t="str">
        <f>IF(LEN(A1942)=0,"",INDEX('Smelter Look-up'!$A:$A,MATCH($A1942,'Smelter Look-up'!$E:$E,0)))</f>
        <v/>
      </c>
      <c r="C1942" s="219" t="str">
        <f>IF(LEN(A1942)=0,"",INDEX('Smelter Look-up'!$C:$C,MATCH($A1942,'Smelter Look-up'!$E:$E,0)))</f>
        <v/>
      </c>
      <c r="D1942" s="278"/>
      <c r="E1942" s="215" t="s">
        <v>15631</v>
      </c>
      <c r="F1942" s="215" t="s">
        <v>15631</v>
      </c>
      <c r="G1942" s="215" t="s">
        <v>15631</v>
      </c>
      <c r="H1942" s="216" t="str">
        <f ca="1">IF(ISERROR($V1942),"",OFFSET('Smelter Look-up'!$G$4,$V1942-4,0))</f>
        <v/>
      </c>
      <c r="I1942" s="217" t="s">
        <v>15631</v>
      </c>
      <c r="J1942" s="217" t="s">
        <v>15631</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si="277"/>
        <v>0</v>
      </c>
      <c r="Y1942" s="271"/>
      <c r="Z1942" s="271"/>
      <c r="AB1942" s="273" t="str">
        <f t="shared" si="278"/>
        <v/>
      </c>
    </row>
    <row r="1943" spans="1:28" s="272" customFormat="1" ht="20.25">
      <c r="A1943" s="214"/>
      <c r="B1943" s="215" t="str">
        <f>IF(LEN(A1943)=0,"",INDEX('Smelter Look-up'!$A:$A,MATCH($A1943,'Smelter Look-up'!$E:$E,0)))</f>
        <v/>
      </c>
      <c r="C1943" s="219" t="str">
        <f>IF(LEN(A1943)=0,"",INDEX('Smelter Look-up'!$C:$C,MATCH($A1943,'Smelter Look-up'!$E:$E,0)))</f>
        <v/>
      </c>
      <c r="D1943" s="278"/>
      <c r="E1943" s="215" t="s">
        <v>15631</v>
      </c>
      <c r="F1943" s="215" t="s">
        <v>15631</v>
      </c>
      <c r="G1943" s="215" t="s">
        <v>15631</v>
      </c>
      <c r="H1943" s="216" t="str">
        <f ca="1">IF(ISERROR($V1943),"",OFFSET('Smelter Look-up'!$G$4,$V1943-4,0))</f>
        <v/>
      </c>
      <c r="I1943" s="217" t="s">
        <v>15631</v>
      </c>
      <c r="J1943" s="217" t="s">
        <v>15631</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si="277"/>
        <v>0</v>
      </c>
      <c r="Y1943" s="271"/>
      <c r="Z1943" s="271"/>
      <c r="AB1943" s="273" t="str">
        <f t="shared" si="278"/>
        <v/>
      </c>
    </row>
    <row r="1944" spans="1:28" s="272" customFormat="1" ht="20.25">
      <c r="A1944" s="214"/>
      <c r="B1944" s="215" t="str">
        <f>IF(LEN(A1944)=0,"",INDEX('Smelter Look-up'!$A:$A,MATCH($A1944,'Smelter Look-up'!$E:$E,0)))</f>
        <v/>
      </c>
      <c r="C1944" s="219" t="str">
        <f>IF(LEN(A1944)=0,"",INDEX('Smelter Look-up'!$C:$C,MATCH($A1944,'Smelter Look-up'!$E:$E,0)))</f>
        <v/>
      </c>
      <c r="D1944" s="278"/>
      <c r="E1944" s="215" t="s">
        <v>15631</v>
      </c>
      <c r="F1944" s="215" t="s">
        <v>15631</v>
      </c>
      <c r="G1944" s="215" t="s">
        <v>15631</v>
      </c>
      <c r="H1944" s="216" t="str">
        <f ca="1">IF(ISERROR($V1944),"",OFFSET('Smelter Look-up'!$G$4,$V1944-4,0))</f>
        <v/>
      </c>
      <c r="I1944" s="217" t="s">
        <v>15631</v>
      </c>
      <c r="J1944" s="217" t="s">
        <v>15631</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si="277"/>
        <v>0</v>
      </c>
      <c r="Y1944" s="271"/>
      <c r="Z1944" s="271"/>
      <c r="AB1944" s="273" t="str">
        <f t="shared" si="278"/>
        <v/>
      </c>
    </row>
    <row r="1945" spans="1:28" s="272" customFormat="1" ht="20.25">
      <c r="A1945" s="214"/>
      <c r="B1945" s="215" t="str">
        <f>IF(LEN(A1945)=0,"",INDEX('Smelter Look-up'!$A:$A,MATCH($A1945,'Smelter Look-up'!$E:$E,0)))</f>
        <v/>
      </c>
      <c r="C1945" s="219" t="str">
        <f>IF(LEN(A1945)=0,"",INDEX('Smelter Look-up'!$C:$C,MATCH($A1945,'Smelter Look-up'!$E:$E,0)))</f>
        <v/>
      </c>
      <c r="D1945" s="278"/>
      <c r="E1945" s="215" t="s">
        <v>15631</v>
      </c>
      <c r="F1945" s="215" t="s">
        <v>15631</v>
      </c>
      <c r="G1945" s="215" t="s">
        <v>15631</v>
      </c>
      <c r="H1945" s="216" t="str">
        <f ca="1">IF(ISERROR($V1945),"",OFFSET('Smelter Look-up'!$G$4,$V1945-4,0))</f>
        <v/>
      </c>
      <c r="I1945" s="217" t="s">
        <v>15631</v>
      </c>
      <c r="J1945" s="217" t="s">
        <v>15631</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si="277"/>
        <v>0</v>
      </c>
      <c r="Y1945" s="271"/>
      <c r="Z1945" s="271"/>
      <c r="AB1945" s="273" t="str">
        <f t="shared" si="278"/>
        <v/>
      </c>
    </row>
    <row r="1946" spans="1:28" s="272" customFormat="1" ht="20.25">
      <c r="A1946" s="214"/>
      <c r="B1946" s="215" t="str">
        <f>IF(LEN(A1946)=0,"",INDEX('Smelter Look-up'!$A:$A,MATCH($A1946,'Smelter Look-up'!$E:$E,0)))</f>
        <v/>
      </c>
      <c r="C1946" s="219" t="str">
        <f>IF(LEN(A1946)=0,"",INDEX('Smelter Look-up'!$C:$C,MATCH($A1946,'Smelter Look-up'!$E:$E,0)))</f>
        <v/>
      </c>
      <c r="D1946" s="278"/>
      <c r="E1946" s="215" t="s">
        <v>15631</v>
      </c>
      <c r="F1946" s="215" t="s">
        <v>15631</v>
      </c>
      <c r="G1946" s="215" t="s">
        <v>15631</v>
      </c>
      <c r="H1946" s="216" t="str">
        <f ca="1">IF(ISERROR($V1946),"",OFFSET('Smelter Look-up'!$G$4,$V1946-4,0))</f>
        <v/>
      </c>
      <c r="I1946" s="217" t="s">
        <v>15631</v>
      </c>
      <c r="J1946" s="217" t="s">
        <v>15631</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si="277"/>
        <v>0</v>
      </c>
      <c r="Y1946" s="271"/>
      <c r="Z1946" s="271"/>
      <c r="AB1946" s="273" t="str">
        <f t="shared" si="278"/>
        <v/>
      </c>
    </row>
    <row r="1947" spans="1:28" s="272" customFormat="1" ht="20.25">
      <c r="A1947" s="214"/>
      <c r="B1947" s="215" t="str">
        <f>IF(LEN(A1947)=0,"",INDEX('Smelter Look-up'!$A:$A,MATCH($A1947,'Smelter Look-up'!$E:$E,0)))</f>
        <v/>
      </c>
      <c r="C1947" s="219" t="str">
        <f>IF(LEN(A1947)=0,"",INDEX('Smelter Look-up'!$C:$C,MATCH($A1947,'Smelter Look-up'!$E:$E,0)))</f>
        <v/>
      </c>
      <c r="D1947" s="278"/>
      <c r="E1947" s="215" t="s">
        <v>15631</v>
      </c>
      <c r="F1947" s="215" t="s">
        <v>15631</v>
      </c>
      <c r="G1947" s="215" t="s">
        <v>15631</v>
      </c>
      <c r="H1947" s="216" t="str">
        <f ca="1">IF(ISERROR($V1947),"",OFFSET('Smelter Look-up'!$G$4,$V1947-4,0))</f>
        <v/>
      </c>
      <c r="I1947" s="217" t="s">
        <v>15631</v>
      </c>
      <c r="J1947" s="217" t="s">
        <v>15631</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
        <v>15631</v>
      </c>
      <c r="F1948" s="215" t="s">
        <v>15631</v>
      </c>
      <c r="G1948" s="215" t="s">
        <v>15631</v>
      </c>
      <c r="H1948" s="216" t="str">
        <f ca="1">IF(ISERROR($V1948),"",OFFSET('Smelter Look-up'!$G$4,$V1948-4,0))</f>
        <v/>
      </c>
      <c r="I1948" s="217" t="s">
        <v>15631</v>
      </c>
      <c r="J1948" s="217" t="s">
        <v>15631</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
        <v>15631</v>
      </c>
      <c r="F1949" s="215" t="s">
        <v>15631</v>
      </c>
      <c r="G1949" s="215" t="s">
        <v>15631</v>
      </c>
      <c r="H1949" s="216" t="str">
        <f ca="1">IF(ISERROR($V1949),"",OFFSET('Smelter Look-up'!$G$4,$V1949-4,0))</f>
        <v/>
      </c>
      <c r="I1949" s="217" t="s">
        <v>15631</v>
      </c>
      <c r="J1949" s="217" t="s">
        <v>15631</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
        <v>15631</v>
      </c>
      <c r="F1950" s="215" t="s">
        <v>15631</v>
      </c>
      <c r="G1950" s="215" t="s">
        <v>15631</v>
      </c>
      <c r="H1950" s="216" t="str">
        <f ca="1">IF(ISERROR($V1950),"",OFFSET('Smelter Look-up'!$G$4,$V1950-4,0))</f>
        <v/>
      </c>
      <c r="I1950" s="217" t="s">
        <v>15631</v>
      </c>
      <c r="J1950" s="217" t="s">
        <v>15631</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
        <v>15631</v>
      </c>
      <c r="F1951" s="215" t="s">
        <v>15631</v>
      </c>
      <c r="G1951" s="215" t="s">
        <v>15631</v>
      </c>
      <c r="H1951" s="216" t="str">
        <f ca="1">IF(ISERROR($V1951),"",OFFSET('Smelter Look-up'!$G$4,$V1951-4,0))</f>
        <v/>
      </c>
      <c r="I1951" s="217" t="s">
        <v>15631</v>
      </c>
      <c r="J1951" s="217" t="s">
        <v>15631</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
        <v>15631</v>
      </c>
      <c r="F1952" s="215" t="s">
        <v>15631</v>
      </c>
      <c r="G1952" s="215" t="s">
        <v>15631</v>
      </c>
      <c r="H1952" s="216" t="str">
        <f ca="1">IF(ISERROR($V1952),"",OFFSET('Smelter Look-up'!$G$4,$V1952-4,0))</f>
        <v/>
      </c>
      <c r="I1952" s="217" t="s">
        <v>15631</v>
      </c>
      <c r="J1952" s="217" t="s">
        <v>15631</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
        <v>15631</v>
      </c>
      <c r="F1953" s="215" t="s">
        <v>15631</v>
      </c>
      <c r="G1953" s="215" t="s">
        <v>15631</v>
      </c>
      <c r="H1953" s="216" t="str">
        <f ca="1">IF(ISERROR($V1953),"",OFFSET('Smelter Look-up'!$G$4,$V1953-4,0))</f>
        <v/>
      </c>
      <c r="I1953" s="217" t="s">
        <v>15631</v>
      </c>
      <c r="J1953" s="217" t="s">
        <v>15631</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
        <v>15631</v>
      </c>
      <c r="F1954" s="215" t="s">
        <v>15631</v>
      </c>
      <c r="G1954" s="215" t="s">
        <v>15631</v>
      </c>
      <c r="H1954" s="216" t="str">
        <f ca="1">IF(ISERROR($V1954),"",OFFSET('Smelter Look-up'!$G$4,$V1954-4,0))</f>
        <v/>
      </c>
      <c r="I1954" s="217" t="s">
        <v>15631</v>
      </c>
      <c r="J1954" s="217" t="s">
        <v>15631</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
        <v>15631</v>
      </c>
      <c r="F1955" s="215" t="s">
        <v>15631</v>
      </c>
      <c r="G1955" s="215" t="s">
        <v>15631</v>
      </c>
      <c r="H1955" s="216" t="str">
        <f ca="1">IF(ISERROR($V1955),"",OFFSET('Smelter Look-up'!$G$4,$V1955-4,0))</f>
        <v/>
      </c>
      <c r="I1955" s="217" t="s">
        <v>15631</v>
      </c>
      <c r="J1955" s="217" t="s">
        <v>15631</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
        <v>15631</v>
      </c>
      <c r="F1956" s="215" t="s">
        <v>15631</v>
      </c>
      <c r="G1956" s="215" t="s">
        <v>15631</v>
      </c>
      <c r="H1956" s="216" t="str">
        <f ca="1">IF(ISERROR($V1956),"",OFFSET('Smelter Look-up'!$G$4,$V1956-4,0))</f>
        <v/>
      </c>
      <c r="I1956" s="217" t="s">
        <v>15631</v>
      </c>
      <c r="J1956" s="217" t="s">
        <v>15631</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
        <v>15631</v>
      </c>
      <c r="F1957" s="215" t="s">
        <v>15631</v>
      </c>
      <c r="G1957" s="215" t="s">
        <v>15631</v>
      </c>
      <c r="H1957" s="216" t="str">
        <f ca="1">IF(ISERROR($V1957),"",OFFSET('Smelter Look-up'!$G$4,$V1957-4,0))</f>
        <v/>
      </c>
      <c r="I1957" s="217" t="s">
        <v>15631</v>
      </c>
      <c r="J1957" s="217" t="s">
        <v>15631</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
        <v>15631</v>
      </c>
      <c r="F1958" s="215" t="s">
        <v>15631</v>
      </c>
      <c r="G1958" s="215" t="s">
        <v>15631</v>
      </c>
      <c r="H1958" s="216" t="str">
        <f ca="1">IF(ISERROR($V1958),"",OFFSET('Smelter Look-up'!$G$4,$V1958-4,0))</f>
        <v/>
      </c>
      <c r="I1958" s="217" t="s">
        <v>15631</v>
      </c>
      <c r="J1958" s="217" t="s">
        <v>15631</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
        <v>15631</v>
      </c>
      <c r="F1959" s="215" t="s">
        <v>15631</v>
      </c>
      <c r="G1959" s="215" t="s">
        <v>15631</v>
      </c>
      <c r="H1959" s="216" t="str">
        <f ca="1">IF(ISERROR($V1959),"",OFFSET('Smelter Look-up'!$G$4,$V1959-4,0))</f>
        <v/>
      </c>
      <c r="I1959" s="217" t="s">
        <v>15631</v>
      </c>
      <c r="J1959" s="217" t="s">
        <v>15631</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
        <v>15631</v>
      </c>
      <c r="F1960" s="215" t="s">
        <v>15631</v>
      </c>
      <c r="G1960" s="215" t="s">
        <v>15631</v>
      </c>
      <c r="H1960" s="216" t="str">
        <f ca="1">IF(ISERROR($V1960),"",OFFSET('Smelter Look-up'!$G$4,$V1960-4,0))</f>
        <v/>
      </c>
      <c r="I1960" s="217" t="s">
        <v>15631</v>
      </c>
      <c r="J1960" s="217" t="s">
        <v>15631</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
        <v>15631</v>
      </c>
      <c r="F1961" s="215" t="s">
        <v>15631</v>
      </c>
      <c r="G1961" s="215" t="s">
        <v>15631</v>
      </c>
      <c r="H1961" s="216" t="str">
        <f ca="1">IF(ISERROR($V1961),"",OFFSET('Smelter Look-up'!$G$4,$V1961-4,0))</f>
        <v/>
      </c>
      <c r="I1961" s="217" t="s">
        <v>15631</v>
      </c>
      <c r="J1961" s="217" t="s">
        <v>15631</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
        <v>15631</v>
      </c>
      <c r="F1962" s="215" t="s">
        <v>15631</v>
      </c>
      <c r="G1962" s="215" t="s">
        <v>15631</v>
      </c>
      <c r="H1962" s="216" t="str">
        <f ca="1">IF(ISERROR($V1962),"",OFFSET('Smelter Look-up'!$G$4,$V1962-4,0))</f>
        <v/>
      </c>
      <c r="I1962" s="217" t="s">
        <v>15631</v>
      </c>
      <c r="J1962" s="217" t="s">
        <v>15631</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
        <v>15631</v>
      </c>
      <c r="F1963" s="215" t="s">
        <v>15631</v>
      </c>
      <c r="G1963" s="215" t="s">
        <v>15631</v>
      </c>
      <c r="H1963" s="216" t="str">
        <f ca="1">IF(ISERROR($V1963),"",OFFSET('Smelter Look-up'!$G$4,$V1963-4,0))</f>
        <v/>
      </c>
      <c r="I1963" s="217" t="s">
        <v>15631</v>
      </c>
      <c r="J1963" s="217" t="s">
        <v>15631</v>
      </c>
      <c r="K1963" s="268"/>
      <c r="L1963" s="268"/>
      <c r="M1963" s="268"/>
      <c r="N1963" s="268"/>
      <c r="O1963" s="268"/>
      <c r="P1963" s="218"/>
      <c r="Q1963" s="269"/>
      <c r="R1963" s="215" t="str">
        <f ca="1">IF(ISERROR($V1963),"",OFFSET('Smelter Look-up'!$C$4,$V1963-4,0)&amp;"")</f>
        <v/>
      </c>
      <c r="S1963" s="222" t="str">
        <f t="shared" ref="S1963" ca="1" si="279">IF(B1963="","",IF(ISERROR(MATCH($E1963,CL,0)),"Unknown",INDIRECT("'C'!$A$"&amp;MATCH($E1963,CL,0)+1)))</f>
        <v/>
      </c>
      <c r="T1963" s="222" t="str">
        <f ca="1">IF(B1963="","",IF(ISERROR(MATCH($J1963,SorP!$B$1:$B$6230,0)),"",INDIRECT("'SorP'!$A$"&amp;MATCH($J1963,SorP!$B$1:$B$6230,0))))</f>
        <v/>
      </c>
      <c r="U1963" s="238"/>
      <c r="V1963" s="270" t="e">
        <f>IF(C1963="",NA(),MATCH($B1963&amp;$C1963,'Smelter Look-up'!$J:$J,0))</f>
        <v>#N/A</v>
      </c>
      <c r="W1963" s="271"/>
      <c r="X1963" s="271">
        <f t="shared" ref="X1963" si="280">IF(AND(C1963="Smelter not listed",OR(LEN(D1963)=0,LEN(E1963)=0)),1,0)</f>
        <v>0</v>
      </c>
      <c r="Y1963" s="271"/>
      <c r="Z1963" s="271"/>
      <c r="AB1963" s="273" t="str">
        <f t="shared" ref="AB1963" si="281">B1963&amp;C1963</f>
        <v/>
      </c>
    </row>
    <row r="1964" spans="1:28" s="272" customFormat="1" ht="20.25">
      <c r="A1964" s="214"/>
      <c r="B1964" s="215" t="str">
        <f>IF(LEN(A1964)=0,"",INDEX('Smelter Look-up'!$A:$A,MATCH($A1964,'Smelter Look-up'!$E:$E,0)))</f>
        <v/>
      </c>
      <c r="C1964" s="219" t="str">
        <f>IF(LEN(A1964)=0,"",INDEX('Smelter Look-up'!$C:$C,MATCH($A1964,'Smelter Look-up'!$E:$E,0)))</f>
        <v/>
      </c>
      <c r="D1964" s="278"/>
      <c r="E1964" s="215" t="s">
        <v>15631</v>
      </c>
      <c r="F1964" s="215" t="s">
        <v>15631</v>
      </c>
      <c r="G1964" s="215" t="s">
        <v>15631</v>
      </c>
      <c r="H1964" s="216" t="str">
        <f ca="1">IF(ISERROR($V1964),"",OFFSET('Smelter Look-up'!$G$4,$V1964-4,0))</f>
        <v/>
      </c>
      <c r="I1964" s="217" t="s">
        <v>15631</v>
      </c>
      <c r="J1964" s="217" t="s">
        <v>15631</v>
      </c>
      <c r="K1964" s="268"/>
      <c r="L1964" s="268"/>
      <c r="M1964" s="268"/>
      <c r="N1964" s="268"/>
      <c r="O1964" s="268"/>
      <c r="P1964" s="218"/>
      <c r="Q1964" s="269"/>
      <c r="R1964" s="215" t="str">
        <f ca="1">IF(ISERROR($V1964),"",OFFSET('Smelter Look-up'!$C$4,$V1964-4,0)&amp;"")</f>
        <v/>
      </c>
      <c r="S1964" s="222" t="str">
        <f t="shared" ref="S1964:S1995" ca="1" si="282">IF(B1964="","",IF(ISERROR(MATCH($E1964,CL,0)),"Unknown",INDIRECT("'C'!$A$"&amp;MATCH($E1964,CL,0)+1)))</f>
        <v/>
      </c>
      <c r="T1964" s="222" t="str">
        <f ca="1">IF(B1964="","",IF(ISERROR(MATCH($J1964,SorP!$B$1:$B$6230,0)),"",INDIRECT("'SorP'!$A$"&amp;MATCH($J1964,SorP!$B$1:$B$6230,0))))</f>
        <v/>
      </c>
      <c r="U1964" s="238"/>
      <c r="V1964" s="270" t="e">
        <f>IF(C1964="",NA(),MATCH($B1964&amp;$C1964,'Smelter Look-up'!$J:$J,0))</f>
        <v>#N/A</v>
      </c>
      <c r="W1964" s="271"/>
      <c r="X1964" s="271">
        <f t="shared" ref="X1964:X1995" si="283">IF(AND(C1964="Smelter not listed",OR(LEN(D1964)=0,LEN(E1964)=0)),1,0)</f>
        <v>0</v>
      </c>
      <c r="Y1964" s="271"/>
      <c r="Z1964" s="271"/>
      <c r="AB1964" s="273" t="str">
        <f t="shared" ref="AB1964:AB1995" si="284">B1964&amp;C1964</f>
        <v/>
      </c>
    </row>
    <row r="1965" spans="1:28" s="272" customFormat="1" ht="20.25">
      <c r="A1965" s="214"/>
      <c r="B1965" s="215" t="str">
        <f>IF(LEN(A1965)=0,"",INDEX('Smelter Look-up'!$A:$A,MATCH($A1965,'Smelter Look-up'!$E:$E,0)))</f>
        <v/>
      </c>
      <c r="C1965" s="219" t="str">
        <f>IF(LEN(A1965)=0,"",INDEX('Smelter Look-up'!$C:$C,MATCH($A1965,'Smelter Look-up'!$E:$E,0)))</f>
        <v/>
      </c>
      <c r="D1965" s="278"/>
      <c r="E1965" s="215" t="s">
        <v>15631</v>
      </c>
      <c r="F1965" s="215" t="s">
        <v>15631</v>
      </c>
      <c r="G1965" s="215" t="s">
        <v>15631</v>
      </c>
      <c r="H1965" s="216" t="str">
        <f ca="1">IF(ISERROR($V1965),"",OFFSET('Smelter Look-up'!$G$4,$V1965-4,0))</f>
        <v/>
      </c>
      <c r="I1965" s="217" t="s">
        <v>15631</v>
      </c>
      <c r="J1965" s="217" t="s">
        <v>15631</v>
      </c>
      <c r="K1965" s="268"/>
      <c r="L1965" s="268"/>
      <c r="M1965" s="268"/>
      <c r="N1965" s="268"/>
      <c r="O1965" s="268"/>
      <c r="P1965" s="218"/>
      <c r="Q1965" s="269"/>
      <c r="R1965" s="215" t="str">
        <f ca="1">IF(ISERROR($V1965),"",OFFSET('Smelter Look-up'!$C$4,$V1965-4,0)&amp;"")</f>
        <v/>
      </c>
      <c r="S1965" s="222" t="str">
        <f t="shared" ca="1" si="282"/>
        <v/>
      </c>
      <c r="T1965" s="222" t="str">
        <f ca="1">IF(B1965="","",IF(ISERROR(MATCH($J1965,SorP!$B$1:$B$6230,0)),"",INDIRECT("'SorP'!$A$"&amp;MATCH($J1965,SorP!$B$1:$B$6230,0))))</f>
        <v/>
      </c>
      <c r="U1965" s="238"/>
      <c r="V1965" s="270" t="e">
        <f>IF(C1965="",NA(),MATCH($B1965&amp;$C1965,'Smelter Look-up'!$J:$J,0))</f>
        <v>#N/A</v>
      </c>
      <c r="W1965" s="271"/>
      <c r="X1965" s="271">
        <f t="shared" si="283"/>
        <v>0</v>
      </c>
      <c r="Y1965" s="271"/>
      <c r="Z1965" s="271"/>
      <c r="AB1965" s="273" t="str">
        <f t="shared" si="284"/>
        <v/>
      </c>
    </row>
    <row r="1966" spans="1:28" s="272" customFormat="1" ht="20.25">
      <c r="A1966" s="214"/>
      <c r="B1966" s="215" t="str">
        <f>IF(LEN(A1966)=0,"",INDEX('Smelter Look-up'!$A:$A,MATCH($A1966,'Smelter Look-up'!$E:$E,0)))</f>
        <v/>
      </c>
      <c r="C1966" s="219" t="str">
        <f>IF(LEN(A1966)=0,"",INDEX('Smelter Look-up'!$C:$C,MATCH($A1966,'Smelter Look-up'!$E:$E,0)))</f>
        <v/>
      </c>
      <c r="D1966" s="278"/>
      <c r="E1966" s="215" t="s">
        <v>15631</v>
      </c>
      <c r="F1966" s="215" t="s">
        <v>15631</v>
      </c>
      <c r="G1966" s="215" t="s">
        <v>15631</v>
      </c>
      <c r="H1966" s="216" t="str">
        <f ca="1">IF(ISERROR($V1966),"",OFFSET('Smelter Look-up'!$G$4,$V1966-4,0))</f>
        <v/>
      </c>
      <c r="I1966" s="217" t="s">
        <v>15631</v>
      </c>
      <c r="J1966" s="217" t="s">
        <v>15631</v>
      </c>
      <c r="K1966" s="268"/>
      <c r="L1966" s="268"/>
      <c r="M1966" s="268"/>
      <c r="N1966" s="268"/>
      <c r="O1966" s="268"/>
      <c r="P1966" s="218"/>
      <c r="Q1966" s="269"/>
      <c r="R1966" s="215" t="str">
        <f ca="1">IF(ISERROR($V1966),"",OFFSET('Smelter Look-up'!$C$4,$V1966-4,0)&amp;"")</f>
        <v/>
      </c>
      <c r="S1966" s="222" t="str">
        <f t="shared" ca="1" si="282"/>
        <v/>
      </c>
      <c r="T1966" s="222" t="str">
        <f ca="1">IF(B1966="","",IF(ISERROR(MATCH($J1966,SorP!$B$1:$B$6230,0)),"",INDIRECT("'SorP'!$A$"&amp;MATCH($J1966,SorP!$B$1:$B$6230,0))))</f>
        <v/>
      </c>
      <c r="U1966" s="238"/>
      <c r="V1966" s="270" t="e">
        <f>IF(C1966="",NA(),MATCH($B1966&amp;$C1966,'Smelter Look-up'!$J:$J,0))</f>
        <v>#N/A</v>
      </c>
      <c r="W1966" s="271"/>
      <c r="X1966" s="271">
        <f t="shared" si="283"/>
        <v>0</v>
      </c>
      <c r="Y1966" s="271"/>
      <c r="Z1966" s="271"/>
      <c r="AB1966" s="273" t="str">
        <f t="shared" si="284"/>
        <v/>
      </c>
    </row>
    <row r="1967" spans="1:28" s="272" customFormat="1" ht="20.25">
      <c r="A1967" s="214"/>
      <c r="B1967" s="215" t="str">
        <f>IF(LEN(A1967)=0,"",INDEX('Smelter Look-up'!$A:$A,MATCH($A1967,'Smelter Look-up'!$E:$E,0)))</f>
        <v/>
      </c>
      <c r="C1967" s="219" t="str">
        <f>IF(LEN(A1967)=0,"",INDEX('Smelter Look-up'!$C:$C,MATCH($A1967,'Smelter Look-up'!$E:$E,0)))</f>
        <v/>
      </c>
      <c r="D1967" s="278"/>
      <c r="E1967" s="215" t="s">
        <v>15631</v>
      </c>
      <c r="F1967" s="215" t="s">
        <v>15631</v>
      </c>
      <c r="G1967" s="215" t="s">
        <v>15631</v>
      </c>
      <c r="H1967" s="216" t="str">
        <f ca="1">IF(ISERROR($V1967),"",OFFSET('Smelter Look-up'!$G$4,$V1967-4,0))</f>
        <v/>
      </c>
      <c r="I1967" s="217" t="s">
        <v>15631</v>
      </c>
      <c r="J1967" s="217" t="s">
        <v>15631</v>
      </c>
      <c r="K1967" s="268"/>
      <c r="L1967" s="268"/>
      <c r="M1967" s="268"/>
      <c r="N1967" s="268"/>
      <c r="O1967" s="268"/>
      <c r="P1967" s="218"/>
      <c r="Q1967" s="269"/>
      <c r="R1967" s="215" t="str">
        <f ca="1">IF(ISERROR($V1967),"",OFFSET('Smelter Look-up'!$C$4,$V1967-4,0)&amp;"")</f>
        <v/>
      </c>
      <c r="S1967" s="222" t="str">
        <f t="shared" ca="1" si="282"/>
        <v/>
      </c>
      <c r="T1967" s="222" t="str">
        <f ca="1">IF(B1967="","",IF(ISERROR(MATCH($J1967,SorP!$B$1:$B$6230,0)),"",INDIRECT("'SorP'!$A$"&amp;MATCH($J1967,SorP!$B$1:$B$6230,0))))</f>
        <v/>
      </c>
      <c r="U1967" s="238"/>
      <c r="V1967" s="270" t="e">
        <f>IF(C1967="",NA(),MATCH($B1967&amp;$C1967,'Smelter Look-up'!$J:$J,0))</f>
        <v>#N/A</v>
      </c>
      <c r="W1967" s="271"/>
      <c r="X1967" s="271">
        <f t="shared" si="283"/>
        <v>0</v>
      </c>
      <c r="Y1967" s="271"/>
      <c r="Z1967" s="271"/>
      <c r="AB1967" s="273" t="str">
        <f t="shared" si="284"/>
        <v/>
      </c>
    </row>
    <row r="1968" spans="1:28" s="272" customFormat="1" ht="20.25">
      <c r="A1968" s="214"/>
      <c r="B1968" s="215" t="str">
        <f>IF(LEN(A1968)=0,"",INDEX('Smelter Look-up'!$A:$A,MATCH($A1968,'Smelter Look-up'!$E:$E,0)))</f>
        <v/>
      </c>
      <c r="C1968" s="219" t="str">
        <f>IF(LEN(A1968)=0,"",INDEX('Smelter Look-up'!$C:$C,MATCH($A1968,'Smelter Look-up'!$E:$E,0)))</f>
        <v/>
      </c>
      <c r="D1968" s="278"/>
      <c r="E1968" s="215" t="s">
        <v>15631</v>
      </c>
      <c r="F1968" s="215" t="s">
        <v>15631</v>
      </c>
      <c r="G1968" s="215" t="s">
        <v>15631</v>
      </c>
      <c r="H1968" s="216" t="str">
        <f ca="1">IF(ISERROR($V1968),"",OFFSET('Smelter Look-up'!$G$4,$V1968-4,0))</f>
        <v/>
      </c>
      <c r="I1968" s="217" t="s">
        <v>15631</v>
      </c>
      <c r="J1968" s="217" t="s">
        <v>15631</v>
      </c>
      <c r="K1968" s="268"/>
      <c r="L1968" s="268"/>
      <c r="M1968" s="268"/>
      <c r="N1968" s="268"/>
      <c r="O1968" s="268"/>
      <c r="P1968" s="218"/>
      <c r="Q1968" s="269"/>
      <c r="R1968" s="215" t="str">
        <f ca="1">IF(ISERROR($V1968),"",OFFSET('Smelter Look-up'!$C$4,$V1968-4,0)&amp;"")</f>
        <v/>
      </c>
      <c r="S1968" s="222" t="str">
        <f t="shared" ca="1" si="282"/>
        <v/>
      </c>
      <c r="T1968" s="222" t="str">
        <f ca="1">IF(B1968="","",IF(ISERROR(MATCH($J1968,SorP!$B$1:$B$6230,0)),"",INDIRECT("'SorP'!$A$"&amp;MATCH($J1968,SorP!$B$1:$B$6230,0))))</f>
        <v/>
      </c>
      <c r="U1968" s="238"/>
      <c r="V1968" s="270" t="e">
        <f>IF(C1968="",NA(),MATCH($B1968&amp;$C1968,'Smelter Look-up'!$J:$J,0))</f>
        <v>#N/A</v>
      </c>
      <c r="W1968" s="271"/>
      <c r="X1968" s="271">
        <f t="shared" si="283"/>
        <v>0</v>
      </c>
      <c r="Y1968" s="271"/>
      <c r="Z1968" s="271"/>
      <c r="AB1968" s="273" t="str">
        <f t="shared" si="284"/>
        <v/>
      </c>
    </row>
    <row r="1969" spans="1:28" s="272" customFormat="1" ht="20.25">
      <c r="A1969" s="214"/>
      <c r="B1969" s="215" t="str">
        <f>IF(LEN(A1969)=0,"",INDEX('Smelter Look-up'!$A:$A,MATCH($A1969,'Smelter Look-up'!$E:$E,0)))</f>
        <v/>
      </c>
      <c r="C1969" s="219" t="str">
        <f>IF(LEN(A1969)=0,"",INDEX('Smelter Look-up'!$C:$C,MATCH($A1969,'Smelter Look-up'!$E:$E,0)))</f>
        <v/>
      </c>
      <c r="D1969" s="278"/>
      <c r="E1969" s="215" t="s">
        <v>15631</v>
      </c>
      <c r="F1969" s="215" t="s">
        <v>15631</v>
      </c>
      <c r="G1969" s="215" t="s">
        <v>15631</v>
      </c>
      <c r="H1969" s="216" t="str">
        <f ca="1">IF(ISERROR($V1969),"",OFFSET('Smelter Look-up'!$G$4,$V1969-4,0))</f>
        <v/>
      </c>
      <c r="I1969" s="217" t="s">
        <v>15631</v>
      </c>
      <c r="J1969" s="217" t="s">
        <v>15631</v>
      </c>
      <c r="K1969" s="268"/>
      <c r="L1969" s="268"/>
      <c r="M1969" s="268"/>
      <c r="N1969" s="268"/>
      <c r="O1969" s="268"/>
      <c r="P1969" s="218"/>
      <c r="Q1969" s="269"/>
      <c r="R1969" s="215" t="str">
        <f ca="1">IF(ISERROR($V1969),"",OFFSET('Smelter Look-up'!$C$4,$V1969-4,0)&amp;"")</f>
        <v/>
      </c>
      <c r="S1969" s="222" t="str">
        <f t="shared" ca="1" si="282"/>
        <v/>
      </c>
      <c r="T1969" s="222" t="str">
        <f ca="1">IF(B1969="","",IF(ISERROR(MATCH($J1969,SorP!$B$1:$B$6230,0)),"",INDIRECT("'SorP'!$A$"&amp;MATCH($J1969,SorP!$B$1:$B$6230,0))))</f>
        <v/>
      </c>
      <c r="U1969" s="238"/>
      <c r="V1969" s="270" t="e">
        <f>IF(C1969="",NA(),MATCH($B1969&amp;$C1969,'Smelter Look-up'!$J:$J,0))</f>
        <v>#N/A</v>
      </c>
      <c r="W1969" s="271"/>
      <c r="X1969" s="271">
        <f t="shared" si="283"/>
        <v>0</v>
      </c>
      <c r="Y1969" s="271"/>
      <c r="Z1969" s="271"/>
      <c r="AB1969" s="273" t="str">
        <f t="shared" si="284"/>
        <v/>
      </c>
    </row>
    <row r="1970" spans="1:28" s="272" customFormat="1" ht="20.25">
      <c r="A1970" s="214"/>
      <c r="B1970" s="215" t="str">
        <f>IF(LEN(A1970)=0,"",INDEX('Smelter Look-up'!$A:$A,MATCH($A1970,'Smelter Look-up'!$E:$E,0)))</f>
        <v/>
      </c>
      <c r="C1970" s="219" t="str">
        <f>IF(LEN(A1970)=0,"",INDEX('Smelter Look-up'!$C:$C,MATCH($A1970,'Smelter Look-up'!$E:$E,0)))</f>
        <v/>
      </c>
      <c r="D1970" s="278"/>
      <c r="E1970" s="215" t="s">
        <v>15631</v>
      </c>
      <c r="F1970" s="215" t="s">
        <v>15631</v>
      </c>
      <c r="G1970" s="215" t="s">
        <v>15631</v>
      </c>
      <c r="H1970" s="216" t="str">
        <f ca="1">IF(ISERROR($V1970),"",OFFSET('Smelter Look-up'!$G$4,$V1970-4,0))</f>
        <v/>
      </c>
      <c r="I1970" s="217" t="s">
        <v>15631</v>
      </c>
      <c r="J1970" s="217" t="s">
        <v>15631</v>
      </c>
      <c r="K1970" s="268"/>
      <c r="L1970" s="268"/>
      <c r="M1970" s="268"/>
      <c r="N1970" s="268"/>
      <c r="O1970" s="268"/>
      <c r="P1970" s="218"/>
      <c r="Q1970" s="269"/>
      <c r="R1970" s="215" t="str">
        <f ca="1">IF(ISERROR($V1970),"",OFFSET('Smelter Look-up'!$C$4,$V1970-4,0)&amp;"")</f>
        <v/>
      </c>
      <c r="S1970" s="222" t="str">
        <f t="shared" ca="1" si="282"/>
        <v/>
      </c>
      <c r="T1970" s="222" t="str">
        <f ca="1">IF(B1970="","",IF(ISERROR(MATCH($J1970,SorP!$B$1:$B$6230,0)),"",INDIRECT("'SorP'!$A$"&amp;MATCH($J1970,SorP!$B$1:$B$6230,0))))</f>
        <v/>
      </c>
      <c r="U1970" s="238"/>
      <c r="V1970" s="270" t="e">
        <f>IF(C1970="",NA(),MATCH($B1970&amp;$C1970,'Smelter Look-up'!$J:$J,0))</f>
        <v>#N/A</v>
      </c>
      <c r="W1970" s="271"/>
      <c r="X1970" s="271">
        <f t="shared" si="283"/>
        <v>0</v>
      </c>
      <c r="Y1970" s="271"/>
      <c r="Z1970" s="271"/>
      <c r="AB1970" s="273" t="str">
        <f t="shared" si="284"/>
        <v/>
      </c>
    </row>
    <row r="1971" spans="1:28" s="272" customFormat="1" ht="20.25">
      <c r="A1971" s="214"/>
      <c r="B1971" s="215" t="str">
        <f>IF(LEN(A1971)=0,"",INDEX('Smelter Look-up'!$A:$A,MATCH($A1971,'Smelter Look-up'!$E:$E,0)))</f>
        <v/>
      </c>
      <c r="C1971" s="219" t="str">
        <f>IF(LEN(A1971)=0,"",INDEX('Smelter Look-up'!$C:$C,MATCH($A1971,'Smelter Look-up'!$E:$E,0)))</f>
        <v/>
      </c>
      <c r="D1971" s="278"/>
      <c r="E1971" s="215" t="s">
        <v>15631</v>
      </c>
      <c r="F1971" s="215" t="s">
        <v>15631</v>
      </c>
      <c r="G1971" s="215" t="s">
        <v>15631</v>
      </c>
      <c r="H1971" s="216" t="str">
        <f ca="1">IF(ISERROR($V1971),"",OFFSET('Smelter Look-up'!$G$4,$V1971-4,0))</f>
        <v/>
      </c>
      <c r="I1971" s="217" t="s">
        <v>15631</v>
      </c>
      <c r="J1971" s="217" t="s">
        <v>15631</v>
      </c>
      <c r="K1971" s="268"/>
      <c r="L1971" s="268"/>
      <c r="M1971" s="268"/>
      <c r="N1971" s="268"/>
      <c r="O1971" s="268"/>
      <c r="P1971" s="218"/>
      <c r="Q1971" s="269"/>
      <c r="R1971" s="215" t="str">
        <f ca="1">IF(ISERROR($V1971),"",OFFSET('Smelter Look-up'!$C$4,$V1971-4,0)&amp;"")</f>
        <v/>
      </c>
      <c r="S1971" s="222" t="str">
        <f t="shared" ca="1" si="282"/>
        <v/>
      </c>
      <c r="T1971" s="222" t="str">
        <f ca="1">IF(B1971="","",IF(ISERROR(MATCH($J1971,SorP!$B$1:$B$6230,0)),"",INDIRECT("'SorP'!$A$"&amp;MATCH($J1971,SorP!$B$1:$B$6230,0))))</f>
        <v/>
      </c>
      <c r="U1971" s="238"/>
      <c r="V1971" s="270" t="e">
        <f>IF(C1971="",NA(),MATCH($B1971&amp;$C1971,'Smelter Look-up'!$J:$J,0))</f>
        <v>#N/A</v>
      </c>
      <c r="W1971" s="271"/>
      <c r="X1971" s="271">
        <f t="shared" si="283"/>
        <v>0</v>
      </c>
      <c r="Y1971" s="271"/>
      <c r="Z1971" s="271"/>
      <c r="AB1971" s="273" t="str">
        <f t="shared" si="284"/>
        <v/>
      </c>
    </row>
    <row r="1972" spans="1:28" s="272" customFormat="1" ht="20.25">
      <c r="A1972" s="214"/>
      <c r="B1972" s="215" t="str">
        <f>IF(LEN(A1972)=0,"",INDEX('Smelter Look-up'!$A:$A,MATCH($A1972,'Smelter Look-up'!$E:$E,0)))</f>
        <v/>
      </c>
      <c r="C1972" s="219" t="str">
        <f>IF(LEN(A1972)=0,"",INDEX('Smelter Look-up'!$C:$C,MATCH($A1972,'Smelter Look-up'!$E:$E,0)))</f>
        <v/>
      </c>
      <c r="D1972" s="278"/>
      <c r="E1972" s="215" t="s">
        <v>15631</v>
      </c>
      <c r="F1972" s="215" t="s">
        <v>15631</v>
      </c>
      <c r="G1972" s="215" t="s">
        <v>15631</v>
      </c>
      <c r="H1972" s="216" t="str">
        <f ca="1">IF(ISERROR($V1972),"",OFFSET('Smelter Look-up'!$G$4,$V1972-4,0))</f>
        <v/>
      </c>
      <c r="I1972" s="217" t="s">
        <v>15631</v>
      </c>
      <c r="J1972" s="217" t="s">
        <v>15631</v>
      </c>
      <c r="K1972" s="268"/>
      <c r="L1972" s="268"/>
      <c r="M1972" s="268"/>
      <c r="N1972" s="268"/>
      <c r="O1972" s="268"/>
      <c r="P1972" s="218"/>
      <c r="Q1972" s="269"/>
      <c r="R1972" s="215" t="str">
        <f ca="1">IF(ISERROR($V1972),"",OFFSET('Smelter Look-up'!$C$4,$V1972-4,0)&amp;"")</f>
        <v/>
      </c>
      <c r="S1972" s="222" t="str">
        <f t="shared" ca="1" si="282"/>
        <v/>
      </c>
      <c r="T1972" s="222" t="str">
        <f ca="1">IF(B1972="","",IF(ISERROR(MATCH($J1972,SorP!$B$1:$B$6230,0)),"",INDIRECT("'SorP'!$A$"&amp;MATCH($J1972,SorP!$B$1:$B$6230,0))))</f>
        <v/>
      </c>
      <c r="U1972" s="238"/>
      <c r="V1972" s="270" t="e">
        <f>IF(C1972="",NA(),MATCH($B1972&amp;$C1972,'Smelter Look-up'!$J:$J,0))</f>
        <v>#N/A</v>
      </c>
      <c r="W1972" s="271"/>
      <c r="X1972" s="271">
        <f t="shared" si="283"/>
        <v>0</v>
      </c>
      <c r="Y1972" s="271"/>
      <c r="Z1972" s="271"/>
      <c r="AB1972" s="273" t="str">
        <f t="shared" si="284"/>
        <v/>
      </c>
    </row>
    <row r="1973" spans="1:28" s="272" customFormat="1" ht="20.25">
      <c r="A1973" s="214"/>
      <c r="B1973" s="215" t="str">
        <f>IF(LEN(A1973)=0,"",INDEX('Smelter Look-up'!$A:$A,MATCH($A1973,'Smelter Look-up'!$E:$E,0)))</f>
        <v/>
      </c>
      <c r="C1973" s="219" t="str">
        <f>IF(LEN(A1973)=0,"",INDEX('Smelter Look-up'!$C:$C,MATCH($A1973,'Smelter Look-up'!$E:$E,0)))</f>
        <v/>
      </c>
      <c r="D1973" s="278"/>
      <c r="E1973" s="215" t="s">
        <v>15631</v>
      </c>
      <c r="F1973" s="215" t="s">
        <v>15631</v>
      </c>
      <c r="G1973" s="215" t="s">
        <v>15631</v>
      </c>
      <c r="H1973" s="216" t="str">
        <f ca="1">IF(ISERROR($V1973),"",OFFSET('Smelter Look-up'!$G$4,$V1973-4,0))</f>
        <v/>
      </c>
      <c r="I1973" s="217" t="s">
        <v>15631</v>
      </c>
      <c r="J1973" s="217" t="s">
        <v>15631</v>
      </c>
      <c r="K1973" s="268"/>
      <c r="L1973" s="268"/>
      <c r="M1973" s="268"/>
      <c r="N1973" s="268"/>
      <c r="O1973" s="268"/>
      <c r="P1973" s="218"/>
      <c r="Q1973" s="269"/>
      <c r="R1973" s="215" t="str">
        <f ca="1">IF(ISERROR($V1973),"",OFFSET('Smelter Look-up'!$C$4,$V1973-4,0)&amp;"")</f>
        <v/>
      </c>
      <c r="S1973" s="222" t="str">
        <f t="shared" ca="1" si="282"/>
        <v/>
      </c>
      <c r="T1973" s="222" t="str">
        <f ca="1">IF(B1973="","",IF(ISERROR(MATCH($J1973,SorP!$B$1:$B$6230,0)),"",INDIRECT("'SorP'!$A$"&amp;MATCH($J1973,SorP!$B$1:$B$6230,0))))</f>
        <v/>
      </c>
      <c r="U1973" s="238"/>
      <c r="V1973" s="270" t="e">
        <f>IF(C1973="",NA(),MATCH($B1973&amp;$C1973,'Smelter Look-up'!$J:$J,0))</f>
        <v>#N/A</v>
      </c>
      <c r="W1973" s="271"/>
      <c r="X1973" s="271">
        <f t="shared" si="283"/>
        <v>0</v>
      </c>
      <c r="Y1973" s="271"/>
      <c r="Z1973" s="271"/>
      <c r="AB1973" s="273" t="str">
        <f t="shared" si="284"/>
        <v/>
      </c>
    </row>
    <row r="1974" spans="1:28" s="272" customFormat="1" ht="20.25">
      <c r="A1974" s="214"/>
      <c r="B1974" s="215" t="str">
        <f>IF(LEN(A1974)=0,"",INDEX('Smelter Look-up'!$A:$A,MATCH($A1974,'Smelter Look-up'!$E:$E,0)))</f>
        <v/>
      </c>
      <c r="C1974" s="219" t="str">
        <f>IF(LEN(A1974)=0,"",INDEX('Smelter Look-up'!$C:$C,MATCH($A1974,'Smelter Look-up'!$E:$E,0)))</f>
        <v/>
      </c>
      <c r="D1974" s="278"/>
      <c r="E1974" s="215" t="s">
        <v>15631</v>
      </c>
      <c r="F1974" s="215" t="s">
        <v>15631</v>
      </c>
      <c r="G1974" s="215" t="s">
        <v>15631</v>
      </c>
      <c r="H1974" s="216" t="str">
        <f ca="1">IF(ISERROR($V1974),"",OFFSET('Smelter Look-up'!$G$4,$V1974-4,0))</f>
        <v/>
      </c>
      <c r="I1974" s="217" t="s">
        <v>15631</v>
      </c>
      <c r="J1974" s="217" t="s">
        <v>15631</v>
      </c>
      <c r="K1974" s="268"/>
      <c r="L1974" s="268"/>
      <c r="M1974" s="268"/>
      <c r="N1974" s="268"/>
      <c r="O1974" s="268"/>
      <c r="P1974" s="218"/>
      <c r="Q1974" s="269"/>
      <c r="R1974" s="215" t="str">
        <f ca="1">IF(ISERROR($V1974),"",OFFSET('Smelter Look-up'!$C$4,$V1974-4,0)&amp;"")</f>
        <v/>
      </c>
      <c r="S1974" s="222" t="str">
        <f t="shared" ca="1" si="282"/>
        <v/>
      </c>
      <c r="T1974" s="222" t="str">
        <f ca="1">IF(B1974="","",IF(ISERROR(MATCH($J1974,SorP!$B$1:$B$6230,0)),"",INDIRECT("'SorP'!$A$"&amp;MATCH($J1974,SorP!$B$1:$B$6230,0))))</f>
        <v/>
      </c>
      <c r="U1974" s="238"/>
      <c r="V1974" s="270" t="e">
        <f>IF(C1974="",NA(),MATCH($B1974&amp;$C1974,'Smelter Look-up'!$J:$J,0))</f>
        <v>#N/A</v>
      </c>
      <c r="W1974" s="271"/>
      <c r="X1974" s="271">
        <f t="shared" si="283"/>
        <v>0</v>
      </c>
      <c r="Y1974" s="271"/>
      <c r="Z1974" s="271"/>
      <c r="AB1974" s="273" t="str">
        <f t="shared" si="284"/>
        <v/>
      </c>
    </row>
    <row r="1975" spans="1:28" s="272" customFormat="1" ht="20.25">
      <c r="A1975" s="214"/>
      <c r="B1975" s="215" t="str">
        <f>IF(LEN(A1975)=0,"",INDEX('Smelter Look-up'!$A:$A,MATCH($A1975,'Smelter Look-up'!$E:$E,0)))</f>
        <v/>
      </c>
      <c r="C1975" s="219" t="str">
        <f>IF(LEN(A1975)=0,"",INDEX('Smelter Look-up'!$C:$C,MATCH($A1975,'Smelter Look-up'!$E:$E,0)))</f>
        <v/>
      </c>
      <c r="D1975" s="278"/>
      <c r="E1975" s="215" t="s">
        <v>15631</v>
      </c>
      <c r="F1975" s="215" t="s">
        <v>15631</v>
      </c>
      <c r="G1975" s="215" t="s">
        <v>15631</v>
      </c>
      <c r="H1975" s="216" t="str">
        <f ca="1">IF(ISERROR($V1975),"",OFFSET('Smelter Look-up'!$G$4,$V1975-4,0))</f>
        <v/>
      </c>
      <c r="I1975" s="217" t="s">
        <v>15631</v>
      </c>
      <c r="J1975" s="217" t="s">
        <v>15631</v>
      </c>
      <c r="K1975" s="268"/>
      <c r="L1975" s="268"/>
      <c r="M1975" s="268"/>
      <c r="N1975" s="268"/>
      <c r="O1975" s="268"/>
      <c r="P1975" s="218"/>
      <c r="Q1975" s="269"/>
      <c r="R1975" s="215" t="str">
        <f ca="1">IF(ISERROR($V1975),"",OFFSET('Smelter Look-up'!$C$4,$V1975-4,0)&amp;"")</f>
        <v/>
      </c>
      <c r="S1975" s="222" t="str">
        <f t="shared" ca="1" si="282"/>
        <v/>
      </c>
      <c r="T1975" s="222" t="str">
        <f ca="1">IF(B1975="","",IF(ISERROR(MATCH($J1975,SorP!$B$1:$B$6230,0)),"",INDIRECT("'SorP'!$A$"&amp;MATCH($J1975,SorP!$B$1:$B$6230,0))))</f>
        <v/>
      </c>
      <c r="U1975" s="238"/>
      <c r="V1975" s="270" t="e">
        <f>IF(C1975="",NA(),MATCH($B1975&amp;$C1975,'Smelter Look-up'!$J:$J,0))</f>
        <v>#N/A</v>
      </c>
      <c r="W1975" s="271"/>
      <c r="X1975" s="271">
        <f t="shared" si="283"/>
        <v>0</v>
      </c>
      <c r="Y1975" s="271"/>
      <c r="Z1975" s="271"/>
      <c r="AB1975" s="273" t="str">
        <f t="shared" si="284"/>
        <v/>
      </c>
    </row>
    <row r="1976" spans="1:28" s="272" customFormat="1" ht="20.25">
      <c r="A1976" s="214"/>
      <c r="B1976" s="215" t="str">
        <f>IF(LEN(A1976)=0,"",INDEX('Smelter Look-up'!$A:$A,MATCH($A1976,'Smelter Look-up'!$E:$E,0)))</f>
        <v/>
      </c>
      <c r="C1976" s="219" t="str">
        <f>IF(LEN(A1976)=0,"",INDEX('Smelter Look-up'!$C:$C,MATCH($A1976,'Smelter Look-up'!$E:$E,0)))</f>
        <v/>
      </c>
      <c r="D1976" s="278"/>
      <c r="E1976" s="215" t="s">
        <v>15631</v>
      </c>
      <c r="F1976" s="215" t="s">
        <v>15631</v>
      </c>
      <c r="G1976" s="215" t="s">
        <v>15631</v>
      </c>
      <c r="H1976" s="216" t="str">
        <f ca="1">IF(ISERROR($V1976),"",OFFSET('Smelter Look-up'!$G$4,$V1976-4,0))</f>
        <v/>
      </c>
      <c r="I1976" s="217" t="s">
        <v>15631</v>
      </c>
      <c r="J1976" s="217" t="s">
        <v>15631</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si="283"/>
        <v>0</v>
      </c>
      <c r="Y1976" s="271"/>
      <c r="Z1976" s="271"/>
      <c r="AB1976" s="273" t="str">
        <f t="shared" si="284"/>
        <v/>
      </c>
    </row>
    <row r="1977" spans="1:28" s="272" customFormat="1" ht="20.25">
      <c r="A1977" s="214"/>
      <c r="B1977" s="215" t="str">
        <f>IF(LEN(A1977)=0,"",INDEX('Smelter Look-up'!$A:$A,MATCH($A1977,'Smelter Look-up'!$E:$E,0)))</f>
        <v/>
      </c>
      <c r="C1977" s="219" t="str">
        <f>IF(LEN(A1977)=0,"",INDEX('Smelter Look-up'!$C:$C,MATCH($A1977,'Smelter Look-up'!$E:$E,0)))</f>
        <v/>
      </c>
      <c r="D1977" s="278"/>
      <c r="E1977" s="215" t="s">
        <v>15631</v>
      </c>
      <c r="F1977" s="215" t="s">
        <v>15631</v>
      </c>
      <c r="G1977" s="215" t="s">
        <v>15631</v>
      </c>
      <c r="H1977" s="216" t="str">
        <f ca="1">IF(ISERROR($V1977),"",OFFSET('Smelter Look-up'!$G$4,$V1977-4,0))</f>
        <v/>
      </c>
      <c r="I1977" s="217" t="s">
        <v>15631</v>
      </c>
      <c r="J1977" s="217" t="s">
        <v>15631</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si="283"/>
        <v>0</v>
      </c>
      <c r="Y1977" s="271"/>
      <c r="Z1977" s="271"/>
      <c r="AB1977" s="273" t="str">
        <f t="shared" si="284"/>
        <v/>
      </c>
    </row>
    <row r="1978" spans="1:28" s="272" customFormat="1" ht="20.25">
      <c r="A1978" s="214"/>
      <c r="B1978" s="215" t="str">
        <f>IF(LEN(A1978)=0,"",INDEX('Smelter Look-up'!$A:$A,MATCH($A1978,'Smelter Look-up'!$E:$E,0)))</f>
        <v/>
      </c>
      <c r="C1978" s="219" t="str">
        <f>IF(LEN(A1978)=0,"",INDEX('Smelter Look-up'!$C:$C,MATCH($A1978,'Smelter Look-up'!$E:$E,0)))</f>
        <v/>
      </c>
      <c r="D1978" s="278"/>
      <c r="E1978" s="215" t="s">
        <v>15631</v>
      </c>
      <c r="F1978" s="215" t="s">
        <v>15631</v>
      </c>
      <c r="G1978" s="215" t="s">
        <v>15631</v>
      </c>
      <c r="H1978" s="216" t="str">
        <f ca="1">IF(ISERROR($V1978),"",OFFSET('Smelter Look-up'!$G$4,$V1978-4,0))</f>
        <v/>
      </c>
      <c r="I1978" s="217" t="s">
        <v>15631</v>
      </c>
      <c r="J1978" s="217" t="s">
        <v>15631</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si="283"/>
        <v>0</v>
      </c>
      <c r="Y1978" s="271"/>
      <c r="Z1978" s="271"/>
      <c r="AB1978" s="273" t="str">
        <f t="shared" si="284"/>
        <v/>
      </c>
    </row>
    <row r="1979" spans="1:28" s="272" customFormat="1" ht="20.25">
      <c r="A1979" s="214"/>
      <c r="B1979" s="215" t="str">
        <f>IF(LEN(A1979)=0,"",INDEX('Smelter Look-up'!$A:$A,MATCH($A1979,'Smelter Look-up'!$E:$E,0)))</f>
        <v/>
      </c>
      <c r="C1979" s="219" t="str">
        <f>IF(LEN(A1979)=0,"",INDEX('Smelter Look-up'!$C:$C,MATCH($A1979,'Smelter Look-up'!$E:$E,0)))</f>
        <v/>
      </c>
      <c r="D1979" s="278"/>
      <c r="E1979" s="215" t="s">
        <v>15631</v>
      </c>
      <c r="F1979" s="215" t="s">
        <v>15631</v>
      </c>
      <c r="G1979" s="215" t="s">
        <v>15631</v>
      </c>
      <c r="H1979" s="216" t="str">
        <f ca="1">IF(ISERROR($V1979),"",OFFSET('Smelter Look-up'!$G$4,$V1979-4,0))</f>
        <v/>
      </c>
      <c r="I1979" s="217" t="s">
        <v>15631</v>
      </c>
      <c r="J1979" s="217" t="s">
        <v>15631</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
        <v>15631</v>
      </c>
      <c r="F1980" s="215" t="s">
        <v>15631</v>
      </c>
      <c r="G1980" s="215" t="s">
        <v>15631</v>
      </c>
      <c r="H1980" s="216" t="str">
        <f ca="1">IF(ISERROR($V1980),"",OFFSET('Smelter Look-up'!$G$4,$V1980-4,0))</f>
        <v/>
      </c>
      <c r="I1980" s="217" t="s">
        <v>15631</v>
      </c>
      <c r="J1980" s="217" t="s">
        <v>15631</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
        <v>15631</v>
      </c>
      <c r="F1981" s="215" t="s">
        <v>15631</v>
      </c>
      <c r="G1981" s="215" t="s">
        <v>15631</v>
      </c>
      <c r="H1981" s="216" t="str">
        <f ca="1">IF(ISERROR($V1981),"",OFFSET('Smelter Look-up'!$G$4,$V1981-4,0))</f>
        <v/>
      </c>
      <c r="I1981" s="217" t="s">
        <v>15631</v>
      </c>
      <c r="J1981" s="217" t="s">
        <v>15631</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
        <v>15631</v>
      </c>
      <c r="F1982" s="215" t="s">
        <v>15631</v>
      </c>
      <c r="G1982" s="215" t="s">
        <v>15631</v>
      </c>
      <c r="H1982" s="216" t="str">
        <f ca="1">IF(ISERROR($V1982),"",OFFSET('Smelter Look-up'!$G$4,$V1982-4,0))</f>
        <v/>
      </c>
      <c r="I1982" s="217" t="s">
        <v>15631</v>
      </c>
      <c r="J1982" s="217" t="s">
        <v>15631</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
        <v>15631</v>
      </c>
      <c r="F1983" s="215" t="s">
        <v>15631</v>
      </c>
      <c r="G1983" s="215" t="s">
        <v>15631</v>
      </c>
      <c r="H1983" s="216" t="str">
        <f ca="1">IF(ISERROR($V1983),"",OFFSET('Smelter Look-up'!$G$4,$V1983-4,0))</f>
        <v/>
      </c>
      <c r="I1983" s="217" t="s">
        <v>15631</v>
      </c>
      <c r="J1983" s="217" t="s">
        <v>15631</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
        <v>15631</v>
      </c>
      <c r="F1984" s="215" t="s">
        <v>15631</v>
      </c>
      <c r="G1984" s="215" t="s">
        <v>15631</v>
      </c>
      <c r="H1984" s="216" t="str">
        <f ca="1">IF(ISERROR($V1984),"",OFFSET('Smelter Look-up'!$G$4,$V1984-4,0))</f>
        <v/>
      </c>
      <c r="I1984" s="217" t="s">
        <v>15631</v>
      </c>
      <c r="J1984" s="217" t="s">
        <v>15631</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
        <v>15631</v>
      </c>
      <c r="F1985" s="215" t="s">
        <v>15631</v>
      </c>
      <c r="G1985" s="215" t="s">
        <v>15631</v>
      </c>
      <c r="H1985" s="216" t="str">
        <f ca="1">IF(ISERROR($V1985),"",OFFSET('Smelter Look-up'!$G$4,$V1985-4,0))</f>
        <v/>
      </c>
      <c r="I1985" s="217" t="s">
        <v>15631</v>
      </c>
      <c r="J1985" s="217" t="s">
        <v>15631</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
        <v>15631</v>
      </c>
      <c r="F1986" s="215" t="s">
        <v>15631</v>
      </c>
      <c r="G1986" s="215" t="s">
        <v>15631</v>
      </c>
      <c r="H1986" s="216" t="str">
        <f ca="1">IF(ISERROR($V1986),"",OFFSET('Smelter Look-up'!$G$4,$V1986-4,0))</f>
        <v/>
      </c>
      <c r="I1986" s="217" t="s">
        <v>15631</v>
      </c>
      <c r="J1986" s="217" t="s">
        <v>15631</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
        <v>15631</v>
      </c>
      <c r="F1987" s="215" t="s">
        <v>15631</v>
      </c>
      <c r="G1987" s="215" t="s">
        <v>15631</v>
      </c>
      <c r="H1987" s="216" t="str">
        <f ca="1">IF(ISERROR($V1987),"",OFFSET('Smelter Look-up'!$G$4,$V1987-4,0))</f>
        <v/>
      </c>
      <c r="I1987" s="217" t="s">
        <v>15631</v>
      </c>
      <c r="J1987" s="217" t="s">
        <v>15631</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
        <v>15631</v>
      </c>
      <c r="F1988" s="215" t="s">
        <v>15631</v>
      </c>
      <c r="G1988" s="215" t="s">
        <v>15631</v>
      </c>
      <c r="H1988" s="216" t="str">
        <f ca="1">IF(ISERROR($V1988),"",OFFSET('Smelter Look-up'!$G$4,$V1988-4,0))</f>
        <v/>
      </c>
      <c r="I1988" s="217" t="s">
        <v>15631</v>
      </c>
      <c r="J1988" s="217" t="s">
        <v>15631</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
        <v>15631</v>
      </c>
      <c r="F1989" s="215" t="s">
        <v>15631</v>
      </c>
      <c r="G1989" s="215" t="s">
        <v>15631</v>
      </c>
      <c r="H1989" s="216" t="str">
        <f ca="1">IF(ISERROR($V1989),"",OFFSET('Smelter Look-up'!$G$4,$V1989-4,0))</f>
        <v/>
      </c>
      <c r="I1989" s="217" t="s">
        <v>15631</v>
      </c>
      <c r="J1989" s="217" t="s">
        <v>15631</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
        <v>15631</v>
      </c>
      <c r="F1990" s="215" t="s">
        <v>15631</v>
      </c>
      <c r="G1990" s="215" t="s">
        <v>15631</v>
      </c>
      <c r="H1990" s="216" t="str">
        <f ca="1">IF(ISERROR($V1990),"",OFFSET('Smelter Look-up'!$G$4,$V1990-4,0))</f>
        <v/>
      </c>
      <c r="I1990" s="217" t="s">
        <v>15631</v>
      </c>
      <c r="J1990" s="217" t="s">
        <v>15631</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
        <v>15631</v>
      </c>
      <c r="F1991" s="215" t="s">
        <v>15631</v>
      </c>
      <c r="G1991" s="215" t="s">
        <v>15631</v>
      </c>
      <c r="H1991" s="216" t="str">
        <f ca="1">IF(ISERROR($V1991),"",OFFSET('Smelter Look-up'!$G$4,$V1991-4,0))</f>
        <v/>
      </c>
      <c r="I1991" s="217" t="s">
        <v>15631</v>
      </c>
      <c r="J1991" s="217" t="s">
        <v>15631</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
        <v>15631</v>
      </c>
      <c r="F1992" s="215" t="s">
        <v>15631</v>
      </c>
      <c r="G1992" s="215" t="s">
        <v>15631</v>
      </c>
      <c r="H1992" s="216" t="str">
        <f ca="1">IF(ISERROR($V1992),"",OFFSET('Smelter Look-up'!$G$4,$V1992-4,0))</f>
        <v/>
      </c>
      <c r="I1992" s="217" t="s">
        <v>15631</v>
      </c>
      <c r="J1992" s="217" t="s">
        <v>15631</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
        <v>15631</v>
      </c>
      <c r="F1993" s="215" t="s">
        <v>15631</v>
      </c>
      <c r="G1993" s="215" t="s">
        <v>15631</v>
      </c>
      <c r="H1993" s="216" t="str">
        <f ca="1">IF(ISERROR($V1993),"",OFFSET('Smelter Look-up'!$G$4,$V1993-4,0))</f>
        <v/>
      </c>
      <c r="I1993" s="217" t="s">
        <v>15631</v>
      </c>
      <c r="J1993" s="217" t="s">
        <v>15631</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
        <v>15631</v>
      </c>
      <c r="F1994" s="215" t="s">
        <v>15631</v>
      </c>
      <c r="G1994" s="215" t="s">
        <v>15631</v>
      </c>
      <c r="H1994" s="216" t="str">
        <f ca="1">IF(ISERROR($V1994),"",OFFSET('Smelter Look-up'!$G$4,$V1994-4,0))</f>
        <v/>
      </c>
      <c r="I1994" s="217" t="s">
        <v>15631</v>
      </c>
      <c r="J1994" s="217" t="s">
        <v>15631</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
        <v>15631</v>
      </c>
      <c r="F1995" s="215" t="s">
        <v>15631</v>
      </c>
      <c r="G1995" s="215" t="s">
        <v>15631</v>
      </c>
      <c r="H1995" s="216" t="str">
        <f ca="1">IF(ISERROR($V1995),"",OFFSET('Smelter Look-up'!$G$4,$V1995-4,0))</f>
        <v/>
      </c>
      <c r="I1995" s="217" t="s">
        <v>15631</v>
      </c>
      <c r="J1995" s="217" t="s">
        <v>15631</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
        <v>15631</v>
      </c>
      <c r="F1996" s="215" t="s">
        <v>15631</v>
      </c>
      <c r="G1996" s="215" t="s">
        <v>15631</v>
      </c>
      <c r="H1996" s="216" t="str">
        <f ca="1">IF(ISERROR($V1996),"",OFFSET('Smelter Look-up'!$G$4,$V1996-4,0))</f>
        <v/>
      </c>
      <c r="I1996" s="217" t="s">
        <v>15631</v>
      </c>
      <c r="J1996" s="217" t="s">
        <v>15631</v>
      </c>
      <c r="K1996" s="268"/>
      <c r="L1996" s="268"/>
      <c r="M1996" s="268"/>
      <c r="N1996" s="268"/>
      <c r="O1996" s="268"/>
      <c r="P1996" s="218"/>
      <c r="Q1996" s="269"/>
      <c r="R1996" s="215" t="str">
        <f ca="1">IF(ISERROR($V1996),"",OFFSET('Smelter Look-up'!$C$4,$V1996-4,0)&amp;"")</f>
        <v/>
      </c>
      <c r="S1996" s="222" t="str">
        <f t="shared" ref="S1996:S2026" ca="1" si="285">IF(B1996="","",IF(ISERROR(MATCH($E1996,CL,0)),"Unknown",INDIRECT("'C'!$A$"&amp;MATCH($E1996,CL,0)+1)))</f>
        <v/>
      </c>
      <c r="T1996" s="222" t="str">
        <f ca="1">IF(B1996="","",IF(ISERROR(MATCH($J1996,SorP!$B$1:$B$6230,0)),"",INDIRECT("'SorP'!$A$"&amp;MATCH($J1996,SorP!$B$1:$B$6230,0))))</f>
        <v/>
      </c>
      <c r="U1996" s="238"/>
      <c r="V1996" s="270" t="e">
        <f>IF(C1996="",NA(),MATCH($B1996&amp;$C1996,'Smelter Look-up'!$J:$J,0))</f>
        <v>#N/A</v>
      </c>
      <c r="W1996" s="271"/>
      <c r="X1996" s="271">
        <f t="shared" ref="X1996:X2026" si="286">IF(AND(C1996="Smelter not listed",OR(LEN(D1996)=0,LEN(E1996)=0)),1,0)</f>
        <v>0</v>
      </c>
      <c r="Y1996" s="271"/>
      <c r="Z1996" s="271"/>
      <c r="AB1996" s="273" t="str">
        <f t="shared" ref="AB1996:AB2026" si="287">B1996&amp;C1996</f>
        <v/>
      </c>
    </row>
    <row r="1997" spans="1:28" s="272" customFormat="1" ht="20.25">
      <c r="A1997" s="214"/>
      <c r="B1997" s="215" t="str">
        <f>IF(LEN(A1997)=0,"",INDEX('Smelter Look-up'!$A:$A,MATCH($A1997,'Smelter Look-up'!$E:$E,0)))</f>
        <v/>
      </c>
      <c r="C1997" s="219" t="str">
        <f>IF(LEN(A1997)=0,"",INDEX('Smelter Look-up'!$C:$C,MATCH($A1997,'Smelter Look-up'!$E:$E,0)))</f>
        <v/>
      </c>
      <c r="D1997" s="278"/>
      <c r="E1997" s="215" t="s">
        <v>15631</v>
      </c>
      <c r="F1997" s="215" t="s">
        <v>15631</v>
      </c>
      <c r="G1997" s="215" t="s">
        <v>15631</v>
      </c>
      <c r="H1997" s="216" t="str">
        <f ca="1">IF(ISERROR($V1997),"",OFFSET('Smelter Look-up'!$G$4,$V1997-4,0))</f>
        <v/>
      </c>
      <c r="I1997" s="217" t="s">
        <v>15631</v>
      </c>
      <c r="J1997" s="217" t="s">
        <v>15631</v>
      </c>
      <c r="K1997" s="268"/>
      <c r="L1997" s="268"/>
      <c r="M1997" s="268"/>
      <c r="N1997" s="268"/>
      <c r="O1997" s="268"/>
      <c r="P1997" s="218"/>
      <c r="Q1997" s="269"/>
      <c r="R1997" s="215" t="str">
        <f ca="1">IF(ISERROR($V1997),"",OFFSET('Smelter Look-up'!$C$4,$V1997-4,0)&amp;"")</f>
        <v/>
      </c>
      <c r="S1997" s="222" t="str">
        <f t="shared" ca="1" si="285"/>
        <v/>
      </c>
      <c r="T1997" s="222" t="str">
        <f ca="1">IF(B1997="","",IF(ISERROR(MATCH($J1997,SorP!$B$1:$B$6230,0)),"",INDIRECT("'SorP'!$A$"&amp;MATCH($J1997,SorP!$B$1:$B$6230,0))))</f>
        <v/>
      </c>
      <c r="U1997" s="238"/>
      <c r="V1997" s="270" t="e">
        <f>IF(C1997="",NA(),MATCH($B1997&amp;$C1997,'Smelter Look-up'!$J:$J,0))</f>
        <v>#N/A</v>
      </c>
      <c r="W1997" s="271"/>
      <c r="X1997" s="271">
        <f t="shared" si="286"/>
        <v>0</v>
      </c>
      <c r="Y1997" s="271"/>
      <c r="Z1997" s="271"/>
      <c r="AB1997" s="273" t="str">
        <f t="shared" si="287"/>
        <v/>
      </c>
    </row>
    <row r="1998" spans="1:28" s="272" customFormat="1" ht="20.25">
      <c r="A1998" s="214"/>
      <c r="B1998" s="215" t="str">
        <f>IF(LEN(A1998)=0,"",INDEX('Smelter Look-up'!$A:$A,MATCH($A1998,'Smelter Look-up'!$E:$E,0)))</f>
        <v/>
      </c>
      <c r="C1998" s="219" t="str">
        <f>IF(LEN(A1998)=0,"",INDEX('Smelter Look-up'!$C:$C,MATCH($A1998,'Smelter Look-up'!$E:$E,0)))</f>
        <v/>
      </c>
      <c r="D1998" s="278"/>
      <c r="E1998" s="215" t="s">
        <v>15631</v>
      </c>
      <c r="F1998" s="215" t="s">
        <v>15631</v>
      </c>
      <c r="G1998" s="215" t="s">
        <v>15631</v>
      </c>
      <c r="H1998" s="216" t="str">
        <f ca="1">IF(ISERROR($V1998),"",OFFSET('Smelter Look-up'!$G$4,$V1998-4,0))</f>
        <v/>
      </c>
      <c r="I1998" s="217" t="s">
        <v>15631</v>
      </c>
      <c r="J1998" s="217" t="s">
        <v>15631</v>
      </c>
      <c r="K1998" s="268"/>
      <c r="L1998" s="268"/>
      <c r="M1998" s="268"/>
      <c r="N1998" s="268"/>
      <c r="O1998" s="268"/>
      <c r="P1998" s="218"/>
      <c r="Q1998" s="269"/>
      <c r="R1998" s="215" t="str">
        <f ca="1">IF(ISERROR($V1998),"",OFFSET('Smelter Look-up'!$C$4,$V1998-4,0)&amp;"")</f>
        <v/>
      </c>
      <c r="S1998" s="222" t="str">
        <f t="shared" ca="1" si="285"/>
        <v/>
      </c>
      <c r="T1998" s="222" t="str">
        <f ca="1">IF(B1998="","",IF(ISERROR(MATCH($J1998,SorP!$B$1:$B$6230,0)),"",INDIRECT("'SorP'!$A$"&amp;MATCH($J1998,SorP!$B$1:$B$6230,0))))</f>
        <v/>
      </c>
      <c r="U1998" s="238"/>
      <c r="V1998" s="270" t="e">
        <f>IF(C1998="",NA(),MATCH($B1998&amp;$C1998,'Smelter Look-up'!$J:$J,0))</f>
        <v>#N/A</v>
      </c>
      <c r="W1998" s="271"/>
      <c r="X1998" s="271">
        <f t="shared" si="286"/>
        <v>0</v>
      </c>
      <c r="Y1998" s="271"/>
      <c r="Z1998" s="271"/>
      <c r="AB1998" s="273" t="str">
        <f t="shared" si="287"/>
        <v/>
      </c>
    </row>
    <row r="1999" spans="1:28" s="272" customFormat="1" ht="20.25">
      <c r="A1999" s="214"/>
      <c r="B1999" s="215" t="str">
        <f>IF(LEN(A1999)=0,"",INDEX('Smelter Look-up'!$A:$A,MATCH($A1999,'Smelter Look-up'!$E:$E,0)))</f>
        <v/>
      </c>
      <c r="C1999" s="219" t="str">
        <f>IF(LEN(A1999)=0,"",INDEX('Smelter Look-up'!$C:$C,MATCH($A1999,'Smelter Look-up'!$E:$E,0)))</f>
        <v/>
      </c>
      <c r="D1999" s="278"/>
      <c r="E1999" s="215" t="s">
        <v>15631</v>
      </c>
      <c r="F1999" s="215" t="s">
        <v>15631</v>
      </c>
      <c r="G1999" s="215" t="s">
        <v>15631</v>
      </c>
      <c r="H1999" s="216" t="str">
        <f ca="1">IF(ISERROR($V1999),"",OFFSET('Smelter Look-up'!$G$4,$V1999-4,0))</f>
        <v/>
      </c>
      <c r="I1999" s="217" t="s">
        <v>15631</v>
      </c>
      <c r="J1999" s="217" t="s">
        <v>15631</v>
      </c>
      <c r="K1999" s="268"/>
      <c r="L1999" s="268"/>
      <c r="M1999" s="268"/>
      <c r="N1999" s="268"/>
      <c r="O1999" s="268"/>
      <c r="P1999" s="218"/>
      <c r="Q1999" s="269"/>
      <c r="R1999" s="215" t="str">
        <f ca="1">IF(ISERROR($V1999),"",OFFSET('Smelter Look-up'!$C$4,$V1999-4,0)&amp;"")</f>
        <v/>
      </c>
      <c r="S1999" s="222" t="str">
        <f t="shared" ca="1" si="285"/>
        <v/>
      </c>
      <c r="T1999" s="222" t="str">
        <f ca="1">IF(B1999="","",IF(ISERROR(MATCH($J1999,SorP!$B$1:$B$6230,0)),"",INDIRECT("'SorP'!$A$"&amp;MATCH($J1999,SorP!$B$1:$B$6230,0))))</f>
        <v/>
      </c>
      <c r="U1999" s="238"/>
      <c r="V1999" s="270" t="e">
        <f>IF(C1999="",NA(),MATCH($B1999&amp;$C1999,'Smelter Look-up'!$J:$J,0))</f>
        <v>#N/A</v>
      </c>
      <c r="W1999" s="271"/>
      <c r="X1999" s="271">
        <f t="shared" si="286"/>
        <v>0</v>
      </c>
      <c r="Y1999" s="271"/>
      <c r="Z1999" s="271"/>
      <c r="AB1999" s="273" t="str">
        <f t="shared" si="287"/>
        <v/>
      </c>
    </row>
    <row r="2000" spans="1:28" s="272" customFormat="1" ht="20.25">
      <c r="A2000" s="214"/>
      <c r="B2000" s="215" t="str">
        <f>IF(LEN(A2000)=0,"",INDEX('Smelter Look-up'!$A:$A,MATCH($A2000,'Smelter Look-up'!$E:$E,0)))</f>
        <v/>
      </c>
      <c r="C2000" s="219" t="str">
        <f>IF(LEN(A2000)=0,"",INDEX('Smelter Look-up'!$C:$C,MATCH($A2000,'Smelter Look-up'!$E:$E,0)))</f>
        <v/>
      </c>
      <c r="D2000" s="278"/>
      <c r="E2000" s="215" t="s">
        <v>15631</v>
      </c>
      <c r="F2000" s="215" t="s">
        <v>15631</v>
      </c>
      <c r="G2000" s="215" t="s">
        <v>15631</v>
      </c>
      <c r="H2000" s="216" t="str">
        <f ca="1">IF(ISERROR($V2000),"",OFFSET('Smelter Look-up'!$G$4,$V2000-4,0))</f>
        <v/>
      </c>
      <c r="I2000" s="217" t="s">
        <v>15631</v>
      </c>
      <c r="J2000" s="217" t="s">
        <v>15631</v>
      </c>
      <c r="K2000" s="268"/>
      <c r="L2000" s="268"/>
      <c r="M2000" s="268"/>
      <c r="N2000" s="268"/>
      <c r="O2000" s="268"/>
      <c r="P2000" s="218"/>
      <c r="Q2000" s="269"/>
      <c r="R2000" s="215" t="str">
        <f ca="1">IF(ISERROR($V2000),"",OFFSET('Smelter Look-up'!$C$4,$V2000-4,0)&amp;"")</f>
        <v/>
      </c>
      <c r="S2000" s="222" t="str">
        <f t="shared" ca="1" si="285"/>
        <v/>
      </c>
      <c r="T2000" s="222" t="str">
        <f ca="1">IF(B2000="","",IF(ISERROR(MATCH($J2000,SorP!$B$1:$B$6230,0)),"",INDIRECT("'SorP'!$A$"&amp;MATCH($J2000,SorP!$B$1:$B$6230,0))))</f>
        <v/>
      </c>
      <c r="U2000" s="238"/>
      <c r="V2000" s="270" t="e">
        <f>IF(C2000="",NA(),MATCH($B2000&amp;$C2000,'Smelter Look-up'!$J:$J,0))</f>
        <v>#N/A</v>
      </c>
      <c r="W2000" s="271"/>
      <c r="X2000" s="271">
        <f t="shared" si="286"/>
        <v>0</v>
      </c>
      <c r="Y2000" s="271"/>
      <c r="Z2000" s="271"/>
      <c r="AB2000" s="273" t="str">
        <f t="shared" si="287"/>
        <v/>
      </c>
    </row>
    <row r="2001" spans="1:28" s="272" customFormat="1" ht="20.25">
      <c r="A2001" s="214"/>
      <c r="B2001" s="215" t="str">
        <f>IF(LEN(A2001)=0,"",INDEX('Smelter Look-up'!$A:$A,MATCH($A2001,'Smelter Look-up'!$E:$E,0)))</f>
        <v/>
      </c>
      <c r="C2001" s="219" t="str">
        <f>IF(LEN(A2001)=0,"",INDEX('Smelter Look-up'!$C:$C,MATCH($A2001,'Smelter Look-up'!$E:$E,0)))</f>
        <v/>
      </c>
      <c r="D2001" s="278"/>
      <c r="E2001" s="215" t="s">
        <v>15631</v>
      </c>
      <c r="F2001" s="215" t="s">
        <v>15631</v>
      </c>
      <c r="G2001" s="215" t="s">
        <v>15631</v>
      </c>
      <c r="H2001" s="216" t="str">
        <f ca="1">IF(ISERROR($V2001),"",OFFSET('Smelter Look-up'!$G$4,$V2001-4,0))</f>
        <v/>
      </c>
      <c r="I2001" s="217" t="s">
        <v>15631</v>
      </c>
      <c r="J2001" s="217" t="s">
        <v>15631</v>
      </c>
      <c r="K2001" s="268"/>
      <c r="L2001" s="268"/>
      <c r="M2001" s="268"/>
      <c r="N2001" s="268"/>
      <c r="O2001" s="268"/>
      <c r="P2001" s="218"/>
      <c r="Q2001" s="269"/>
      <c r="R2001" s="215" t="str">
        <f ca="1">IF(ISERROR($V2001),"",OFFSET('Smelter Look-up'!$C$4,$V2001-4,0)&amp;"")</f>
        <v/>
      </c>
      <c r="S2001" s="222" t="str">
        <f t="shared" ca="1" si="285"/>
        <v/>
      </c>
      <c r="T2001" s="222" t="str">
        <f ca="1">IF(B2001="","",IF(ISERROR(MATCH($J2001,SorP!$B$1:$B$6230,0)),"",INDIRECT("'SorP'!$A$"&amp;MATCH($J2001,SorP!$B$1:$B$6230,0))))</f>
        <v/>
      </c>
      <c r="U2001" s="238"/>
      <c r="V2001" s="270" t="e">
        <f>IF(C2001="",NA(),MATCH($B2001&amp;$C2001,'Smelter Look-up'!$J:$J,0))</f>
        <v>#N/A</v>
      </c>
      <c r="W2001" s="271"/>
      <c r="X2001" s="271">
        <f t="shared" si="286"/>
        <v>0</v>
      </c>
      <c r="Y2001" s="271"/>
      <c r="Z2001" s="271"/>
      <c r="AB2001" s="273" t="str">
        <f t="shared" si="287"/>
        <v/>
      </c>
    </row>
    <row r="2002" spans="1:28" s="272" customFormat="1" ht="20.25">
      <c r="A2002" s="214"/>
      <c r="B2002" s="215" t="str">
        <f>IF(LEN(A2002)=0,"",INDEX('Smelter Look-up'!$A:$A,MATCH($A2002,'Smelter Look-up'!$E:$E,0)))</f>
        <v/>
      </c>
      <c r="C2002" s="219" t="str">
        <f>IF(LEN(A2002)=0,"",INDEX('Smelter Look-up'!$C:$C,MATCH($A2002,'Smelter Look-up'!$E:$E,0)))</f>
        <v/>
      </c>
      <c r="D2002" s="278"/>
      <c r="E2002" s="215" t="s">
        <v>15631</v>
      </c>
      <c r="F2002" s="215" t="s">
        <v>15631</v>
      </c>
      <c r="G2002" s="215" t="s">
        <v>15631</v>
      </c>
      <c r="H2002" s="216" t="str">
        <f ca="1">IF(ISERROR($V2002),"",OFFSET('Smelter Look-up'!$G$4,$V2002-4,0))</f>
        <v/>
      </c>
      <c r="I2002" s="217" t="s">
        <v>15631</v>
      </c>
      <c r="J2002" s="217" t="s">
        <v>15631</v>
      </c>
      <c r="K2002" s="268"/>
      <c r="L2002" s="268"/>
      <c r="M2002" s="268"/>
      <c r="N2002" s="268"/>
      <c r="O2002" s="268"/>
      <c r="P2002" s="218"/>
      <c r="Q2002" s="269"/>
      <c r="R2002" s="215" t="str">
        <f ca="1">IF(ISERROR($V2002),"",OFFSET('Smelter Look-up'!$C$4,$V2002-4,0)&amp;"")</f>
        <v/>
      </c>
      <c r="S2002" s="222" t="str">
        <f t="shared" ca="1" si="285"/>
        <v/>
      </c>
      <c r="T2002" s="222" t="str">
        <f ca="1">IF(B2002="","",IF(ISERROR(MATCH($J2002,SorP!$B$1:$B$6230,0)),"",INDIRECT("'SorP'!$A$"&amp;MATCH($J2002,SorP!$B$1:$B$6230,0))))</f>
        <v/>
      </c>
      <c r="U2002" s="238"/>
      <c r="V2002" s="270" t="e">
        <f>IF(C2002="",NA(),MATCH($B2002&amp;$C2002,'Smelter Look-up'!$J:$J,0))</f>
        <v>#N/A</v>
      </c>
      <c r="W2002" s="271"/>
      <c r="X2002" s="271">
        <f t="shared" si="286"/>
        <v>0</v>
      </c>
      <c r="Y2002" s="271"/>
      <c r="Z2002" s="271"/>
      <c r="AB2002" s="273" t="str">
        <f t="shared" si="287"/>
        <v/>
      </c>
    </row>
    <row r="2003" spans="1:28" s="272" customFormat="1" ht="20.25">
      <c r="A2003" s="214"/>
      <c r="B2003" s="215" t="str">
        <f>IF(LEN(A2003)=0,"",INDEX('Smelter Look-up'!$A:$A,MATCH($A2003,'Smelter Look-up'!$E:$E,0)))</f>
        <v/>
      </c>
      <c r="C2003" s="219" t="str">
        <f>IF(LEN(A2003)=0,"",INDEX('Smelter Look-up'!$C:$C,MATCH($A2003,'Smelter Look-up'!$E:$E,0)))</f>
        <v/>
      </c>
      <c r="D2003" s="278"/>
      <c r="E2003" s="215" t="s">
        <v>15631</v>
      </c>
      <c r="F2003" s="215" t="s">
        <v>15631</v>
      </c>
      <c r="G2003" s="215" t="s">
        <v>15631</v>
      </c>
      <c r="H2003" s="216" t="str">
        <f ca="1">IF(ISERROR($V2003),"",OFFSET('Smelter Look-up'!$G$4,$V2003-4,0))</f>
        <v/>
      </c>
      <c r="I2003" s="217" t="s">
        <v>15631</v>
      </c>
      <c r="J2003" s="217" t="s">
        <v>15631</v>
      </c>
      <c r="K2003" s="268"/>
      <c r="L2003" s="268"/>
      <c r="M2003" s="268"/>
      <c r="N2003" s="268"/>
      <c r="O2003" s="268"/>
      <c r="P2003" s="218"/>
      <c r="Q2003" s="269"/>
      <c r="R2003" s="215" t="str">
        <f ca="1">IF(ISERROR($V2003),"",OFFSET('Smelter Look-up'!$C$4,$V2003-4,0)&amp;"")</f>
        <v/>
      </c>
      <c r="S2003" s="222" t="str">
        <f t="shared" ca="1" si="285"/>
        <v/>
      </c>
      <c r="T2003" s="222" t="str">
        <f ca="1">IF(B2003="","",IF(ISERROR(MATCH($J2003,SorP!$B$1:$B$6230,0)),"",INDIRECT("'SorP'!$A$"&amp;MATCH($J2003,SorP!$B$1:$B$6230,0))))</f>
        <v/>
      </c>
      <c r="U2003" s="238"/>
      <c r="V2003" s="270" t="e">
        <f>IF(C2003="",NA(),MATCH($B2003&amp;$C2003,'Smelter Look-up'!$J:$J,0))</f>
        <v>#N/A</v>
      </c>
      <c r="W2003" s="271"/>
      <c r="X2003" s="271">
        <f t="shared" si="286"/>
        <v>0</v>
      </c>
      <c r="Y2003" s="271"/>
      <c r="Z2003" s="271"/>
      <c r="AB2003" s="273" t="str">
        <f t="shared" si="287"/>
        <v/>
      </c>
    </row>
    <row r="2004" spans="1:28" s="272" customFormat="1" ht="20.25">
      <c r="A2004" s="214"/>
      <c r="B2004" s="215" t="str">
        <f>IF(LEN(A2004)=0,"",INDEX('Smelter Look-up'!$A:$A,MATCH($A2004,'Smelter Look-up'!$E:$E,0)))</f>
        <v/>
      </c>
      <c r="C2004" s="219" t="str">
        <f>IF(LEN(A2004)=0,"",INDEX('Smelter Look-up'!$C:$C,MATCH($A2004,'Smelter Look-up'!$E:$E,0)))</f>
        <v/>
      </c>
      <c r="D2004" s="278"/>
      <c r="E2004" s="215" t="s">
        <v>15631</v>
      </c>
      <c r="F2004" s="215" t="s">
        <v>15631</v>
      </c>
      <c r="G2004" s="215" t="s">
        <v>15631</v>
      </c>
      <c r="H2004" s="216" t="str">
        <f ca="1">IF(ISERROR($V2004),"",OFFSET('Smelter Look-up'!$G$4,$V2004-4,0))</f>
        <v/>
      </c>
      <c r="I2004" s="217" t="s">
        <v>15631</v>
      </c>
      <c r="J2004" s="217" t="s">
        <v>15631</v>
      </c>
      <c r="K2004" s="268"/>
      <c r="L2004" s="268"/>
      <c r="M2004" s="268"/>
      <c r="N2004" s="268"/>
      <c r="O2004" s="268"/>
      <c r="P2004" s="218"/>
      <c r="Q2004" s="269"/>
      <c r="R2004" s="215" t="str">
        <f ca="1">IF(ISERROR($V2004),"",OFFSET('Smelter Look-up'!$C$4,$V2004-4,0)&amp;"")</f>
        <v/>
      </c>
      <c r="S2004" s="222" t="str">
        <f t="shared" ca="1" si="285"/>
        <v/>
      </c>
      <c r="T2004" s="222" t="str">
        <f ca="1">IF(B2004="","",IF(ISERROR(MATCH($J2004,SorP!$B$1:$B$6230,0)),"",INDIRECT("'SorP'!$A$"&amp;MATCH($J2004,SorP!$B$1:$B$6230,0))))</f>
        <v/>
      </c>
      <c r="U2004" s="238"/>
      <c r="V2004" s="270" t="e">
        <f>IF(C2004="",NA(),MATCH($B2004&amp;$C2004,'Smelter Look-up'!$J:$J,0))</f>
        <v>#N/A</v>
      </c>
      <c r="W2004" s="271"/>
      <c r="X2004" s="271">
        <f t="shared" si="286"/>
        <v>0</v>
      </c>
      <c r="Y2004" s="271"/>
      <c r="Z2004" s="271"/>
      <c r="AB2004" s="273" t="str">
        <f t="shared" si="287"/>
        <v/>
      </c>
    </row>
    <row r="2005" spans="1:28" s="272" customFormat="1" ht="20.25">
      <c r="A2005" s="214"/>
      <c r="B2005" s="215" t="str">
        <f>IF(LEN(A2005)=0,"",INDEX('Smelter Look-up'!$A:$A,MATCH($A2005,'Smelter Look-up'!$E:$E,0)))</f>
        <v/>
      </c>
      <c r="C2005" s="219" t="str">
        <f>IF(LEN(A2005)=0,"",INDEX('Smelter Look-up'!$C:$C,MATCH($A2005,'Smelter Look-up'!$E:$E,0)))</f>
        <v/>
      </c>
      <c r="D2005" s="278"/>
      <c r="E2005" s="215" t="s">
        <v>15631</v>
      </c>
      <c r="F2005" s="215" t="s">
        <v>15631</v>
      </c>
      <c r="G2005" s="215" t="s">
        <v>15631</v>
      </c>
      <c r="H2005" s="216" t="str">
        <f ca="1">IF(ISERROR($V2005),"",OFFSET('Smelter Look-up'!$G$4,$V2005-4,0))</f>
        <v/>
      </c>
      <c r="I2005" s="217" t="s">
        <v>15631</v>
      </c>
      <c r="J2005" s="217" t="s">
        <v>15631</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si="286"/>
        <v>0</v>
      </c>
      <c r="Y2005" s="271"/>
      <c r="Z2005" s="271"/>
      <c r="AB2005" s="273" t="str">
        <f t="shared" si="287"/>
        <v/>
      </c>
    </row>
    <row r="2006" spans="1:28" s="272" customFormat="1" ht="20.25">
      <c r="A2006" s="214"/>
      <c r="B2006" s="215" t="str">
        <f>IF(LEN(A2006)=0,"",INDEX('Smelter Look-up'!$A:$A,MATCH($A2006,'Smelter Look-up'!$E:$E,0)))</f>
        <v/>
      </c>
      <c r="C2006" s="219" t="str">
        <f>IF(LEN(A2006)=0,"",INDEX('Smelter Look-up'!$C:$C,MATCH($A2006,'Smelter Look-up'!$E:$E,0)))</f>
        <v/>
      </c>
      <c r="D2006" s="278"/>
      <c r="E2006" s="215" t="s">
        <v>15631</v>
      </c>
      <c r="F2006" s="215" t="s">
        <v>15631</v>
      </c>
      <c r="G2006" s="215" t="s">
        <v>15631</v>
      </c>
      <c r="H2006" s="216" t="str">
        <f ca="1">IF(ISERROR($V2006),"",OFFSET('Smelter Look-up'!$G$4,$V2006-4,0))</f>
        <v/>
      </c>
      <c r="I2006" s="217" t="s">
        <v>15631</v>
      </c>
      <c r="J2006" s="217" t="s">
        <v>15631</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si="286"/>
        <v>0</v>
      </c>
      <c r="Y2006" s="271"/>
      <c r="Z2006" s="271"/>
      <c r="AB2006" s="273" t="str">
        <f t="shared" si="287"/>
        <v/>
      </c>
    </row>
    <row r="2007" spans="1:28" s="272" customFormat="1" ht="20.25">
      <c r="A2007" s="214"/>
      <c r="B2007" s="215" t="str">
        <f>IF(LEN(A2007)=0,"",INDEX('Smelter Look-up'!$A:$A,MATCH($A2007,'Smelter Look-up'!$E:$E,0)))</f>
        <v/>
      </c>
      <c r="C2007" s="219" t="str">
        <f>IF(LEN(A2007)=0,"",INDEX('Smelter Look-up'!$C:$C,MATCH($A2007,'Smelter Look-up'!$E:$E,0)))</f>
        <v/>
      </c>
      <c r="D2007" s="278"/>
      <c r="E2007" s="215" t="s">
        <v>15631</v>
      </c>
      <c r="F2007" s="215" t="s">
        <v>15631</v>
      </c>
      <c r="G2007" s="215" t="s">
        <v>15631</v>
      </c>
      <c r="H2007" s="216" t="str">
        <f ca="1">IF(ISERROR($V2007),"",OFFSET('Smelter Look-up'!$G$4,$V2007-4,0))</f>
        <v/>
      </c>
      <c r="I2007" s="217" t="s">
        <v>15631</v>
      </c>
      <c r="J2007" s="217" t="s">
        <v>15631</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si="286"/>
        <v>0</v>
      </c>
      <c r="Y2007" s="271"/>
      <c r="Z2007" s="271"/>
      <c r="AB2007" s="273" t="str">
        <f t="shared" si="287"/>
        <v/>
      </c>
    </row>
    <row r="2008" spans="1:28" s="272" customFormat="1" ht="20.25">
      <c r="A2008" s="214"/>
      <c r="B2008" s="215" t="str">
        <f>IF(LEN(A2008)=0,"",INDEX('Smelter Look-up'!$A:$A,MATCH($A2008,'Smelter Look-up'!$E:$E,0)))</f>
        <v/>
      </c>
      <c r="C2008" s="219" t="str">
        <f>IF(LEN(A2008)=0,"",INDEX('Smelter Look-up'!$C:$C,MATCH($A2008,'Smelter Look-up'!$E:$E,0)))</f>
        <v/>
      </c>
      <c r="D2008" s="278"/>
      <c r="E2008" s="215" t="s">
        <v>15631</v>
      </c>
      <c r="F2008" s="215" t="s">
        <v>15631</v>
      </c>
      <c r="G2008" s="215" t="s">
        <v>15631</v>
      </c>
      <c r="H2008" s="216" t="str">
        <f ca="1">IF(ISERROR($V2008),"",OFFSET('Smelter Look-up'!$G$4,$V2008-4,0))</f>
        <v/>
      </c>
      <c r="I2008" s="217" t="s">
        <v>15631</v>
      </c>
      <c r="J2008" s="217" t="s">
        <v>15631</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si="286"/>
        <v>0</v>
      </c>
      <c r="Y2008" s="271"/>
      <c r="Z2008" s="271"/>
      <c r="AB2008" s="273" t="str">
        <f t="shared" si="287"/>
        <v/>
      </c>
    </row>
    <row r="2009" spans="1:28" s="272" customFormat="1" ht="20.25">
      <c r="A2009" s="214"/>
      <c r="B2009" s="215" t="str">
        <f>IF(LEN(A2009)=0,"",INDEX('Smelter Look-up'!$A:$A,MATCH($A2009,'Smelter Look-up'!$E:$E,0)))</f>
        <v/>
      </c>
      <c r="C2009" s="219" t="str">
        <f>IF(LEN(A2009)=0,"",INDEX('Smelter Look-up'!$C:$C,MATCH($A2009,'Smelter Look-up'!$E:$E,0)))</f>
        <v/>
      </c>
      <c r="D2009" s="278"/>
      <c r="E2009" s="215" t="s">
        <v>15631</v>
      </c>
      <c r="F2009" s="215" t="s">
        <v>15631</v>
      </c>
      <c r="G2009" s="215" t="s">
        <v>15631</v>
      </c>
      <c r="H2009" s="216" t="str">
        <f ca="1">IF(ISERROR($V2009),"",OFFSET('Smelter Look-up'!$G$4,$V2009-4,0))</f>
        <v/>
      </c>
      <c r="I2009" s="217" t="s">
        <v>15631</v>
      </c>
      <c r="J2009" s="217" t="s">
        <v>15631</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si="286"/>
        <v>0</v>
      </c>
      <c r="Y2009" s="271"/>
      <c r="Z2009" s="271"/>
      <c r="AB2009" s="273" t="str">
        <f t="shared" si="287"/>
        <v/>
      </c>
    </row>
    <row r="2010" spans="1:28" s="272" customFormat="1" ht="20.25">
      <c r="A2010" s="214"/>
      <c r="B2010" s="215" t="str">
        <f>IF(LEN(A2010)=0,"",INDEX('Smelter Look-up'!$A:$A,MATCH($A2010,'Smelter Look-up'!$E:$E,0)))</f>
        <v/>
      </c>
      <c r="C2010" s="219" t="str">
        <f>IF(LEN(A2010)=0,"",INDEX('Smelter Look-up'!$C:$C,MATCH($A2010,'Smelter Look-up'!$E:$E,0)))</f>
        <v/>
      </c>
      <c r="D2010" s="278"/>
      <c r="E2010" s="215" t="s">
        <v>15631</v>
      </c>
      <c r="F2010" s="215" t="s">
        <v>15631</v>
      </c>
      <c r="G2010" s="215" t="s">
        <v>15631</v>
      </c>
      <c r="H2010" s="216" t="str">
        <f ca="1">IF(ISERROR($V2010),"",OFFSET('Smelter Look-up'!$G$4,$V2010-4,0))</f>
        <v/>
      </c>
      <c r="I2010" s="217" t="s">
        <v>15631</v>
      </c>
      <c r="J2010" s="217" t="s">
        <v>15631</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si="286"/>
        <v>0</v>
      </c>
      <c r="Y2010" s="271"/>
      <c r="Z2010" s="271"/>
      <c r="AB2010" s="273" t="str">
        <f t="shared" si="287"/>
        <v/>
      </c>
    </row>
    <row r="2011" spans="1:28" s="272" customFormat="1" ht="20.25">
      <c r="A2011" s="214"/>
      <c r="B2011" s="215" t="str">
        <f>IF(LEN(A2011)=0,"",INDEX('Smelter Look-up'!$A:$A,MATCH($A2011,'Smelter Look-up'!$E:$E,0)))</f>
        <v/>
      </c>
      <c r="C2011" s="219" t="str">
        <f>IF(LEN(A2011)=0,"",INDEX('Smelter Look-up'!$C:$C,MATCH($A2011,'Smelter Look-up'!$E:$E,0)))</f>
        <v/>
      </c>
      <c r="D2011" s="278"/>
      <c r="E2011" s="215" t="s">
        <v>15631</v>
      </c>
      <c r="F2011" s="215" t="s">
        <v>15631</v>
      </c>
      <c r="G2011" s="215" t="s">
        <v>15631</v>
      </c>
      <c r="H2011" s="216" t="str">
        <f ca="1">IF(ISERROR($V2011),"",OFFSET('Smelter Look-up'!$G$4,$V2011-4,0))</f>
        <v/>
      </c>
      <c r="I2011" s="217" t="s">
        <v>15631</v>
      </c>
      <c r="J2011" s="217" t="s">
        <v>15631</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
        <v>15631</v>
      </c>
      <c r="F2012" s="215" t="s">
        <v>15631</v>
      </c>
      <c r="G2012" s="215" t="s">
        <v>15631</v>
      </c>
      <c r="H2012" s="216" t="str">
        <f ca="1">IF(ISERROR($V2012),"",OFFSET('Smelter Look-up'!$G$4,$V2012-4,0))</f>
        <v/>
      </c>
      <c r="I2012" s="217" t="s">
        <v>15631</v>
      </c>
      <c r="J2012" s="217" t="s">
        <v>15631</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
        <v>15631</v>
      </c>
      <c r="F2013" s="215" t="s">
        <v>15631</v>
      </c>
      <c r="G2013" s="215" t="s">
        <v>15631</v>
      </c>
      <c r="H2013" s="216" t="str">
        <f ca="1">IF(ISERROR($V2013),"",OFFSET('Smelter Look-up'!$G$4,$V2013-4,0))</f>
        <v/>
      </c>
      <c r="I2013" s="217" t="s">
        <v>15631</v>
      </c>
      <c r="J2013" s="217" t="s">
        <v>15631</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
        <v>15631</v>
      </c>
      <c r="F2014" s="215" t="s">
        <v>15631</v>
      </c>
      <c r="G2014" s="215" t="s">
        <v>15631</v>
      </c>
      <c r="H2014" s="216" t="str">
        <f ca="1">IF(ISERROR($V2014),"",OFFSET('Smelter Look-up'!$G$4,$V2014-4,0))</f>
        <v/>
      </c>
      <c r="I2014" s="217" t="s">
        <v>15631</v>
      </c>
      <c r="J2014" s="217" t="s">
        <v>15631</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
        <v>15631</v>
      </c>
      <c r="F2015" s="215" t="s">
        <v>15631</v>
      </c>
      <c r="G2015" s="215" t="s">
        <v>15631</v>
      </c>
      <c r="H2015" s="216" t="str">
        <f ca="1">IF(ISERROR($V2015),"",OFFSET('Smelter Look-up'!$G$4,$V2015-4,0))</f>
        <v/>
      </c>
      <c r="I2015" s="217" t="s">
        <v>15631</v>
      </c>
      <c r="J2015" s="217" t="s">
        <v>15631</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
        <v>15631</v>
      </c>
      <c r="F2016" s="215" t="s">
        <v>15631</v>
      </c>
      <c r="G2016" s="215" t="s">
        <v>15631</v>
      </c>
      <c r="H2016" s="216" t="str">
        <f ca="1">IF(ISERROR($V2016),"",OFFSET('Smelter Look-up'!$G$4,$V2016-4,0))</f>
        <v/>
      </c>
      <c r="I2016" s="217" t="s">
        <v>15631</v>
      </c>
      <c r="J2016" s="217" t="s">
        <v>15631</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
        <v>15631</v>
      </c>
      <c r="F2017" s="215" t="s">
        <v>15631</v>
      </c>
      <c r="G2017" s="215" t="s">
        <v>15631</v>
      </c>
      <c r="H2017" s="216" t="str">
        <f ca="1">IF(ISERROR($V2017),"",OFFSET('Smelter Look-up'!$G$4,$V2017-4,0))</f>
        <v/>
      </c>
      <c r="I2017" s="217" t="s">
        <v>15631</v>
      </c>
      <c r="J2017" s="217" t="s">
        <v>15631</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
        <v>15631</v>
      </c>
      <c r="F2018" s="215" t="s">
        <v>15631</v>
      </c>
      <c r="G2018" s="215" t="s">
        <v>15631</v>
      </c>
      <c r="H2018" s="216" t="str">
        <f ca="1">IF(ISERROR($V2018),"",OFFSET('Smelter Look-up'!$G$4,$V2018-4,0))</f>
        <v/>
      </c>
      <c r="I2018" s="217" t="s">
        <v>15631</v>
      </c>
      <c r="J2018" s="217" t="s">
        <v>15631</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
        <v>15631</v>
      </c>
      <c r="F2019" s="215" t="s">
        <v>15631</v>
      </c>
      <c r="G2019" s="215" t="s">
        <v>15631</v>
      </c>
      <c r="H2019" s="216" t="str">
        <f ca="1">IF(ISERROR($V2019),"",OFFSET('Smelter Look-up'!$G$4,$V2019-4,0))</f>
        <v/>
      </c>
      <c r="I2019" s="217" t="s">
        <v>15631</v>
      </c>
      <c r="J2019" s="217" t="s">
        <v>15631</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
        <v>15631</v>
      </c>
      <c r="F2020" s="215" t="s">
        <v>15631</v>
      </c>
      <c r="G2020" s="215" t="s">
        <v>15631</v>
      </c>
      <c r="H2020" s="216" t="str">
        <f ca="1">IF(ISERROR($V2020),"",OFFSET('Smelter Look-up'!$G$4,$V2020-4,0))</f>
        <v/>
      </c>
      <c r="I2020" s="217" t="s">
        <v>15631</v>
      </c>
      <c r="J2020" s="217" t="s">
        <v>15631</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
        <v>15631</v>
      </c>
      <c r="F2021" s="215" t="s">
        <v>15631</v>
      </c>
      <c r="G2021" s="215" t="s">
        <v>15631</v>
      </c>
      <c r="H2021" s="216" t="str">
        <f ca="1">IF(ISERROR($V2021),"",OFFSET('Smelter Look-up'!$G$4,$V2021-4,0))</f>
        <v/>
      </c>
      <c r="I2021" s="217" t="s">
        <v>15631</v>
      </c>
      <c r="J2021" s="217" t="s">
        <v>15631</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
        <v>15631</v>
      </c>
      <c r="F2022" s="215" t="s">
        <v>15631</v>
      </c>
      <c r="G2022" s="215" t="s">
        <v>15631</v>
      </c>
      <c r="H2022" s="216" t="str">
        <f ca="1">IF(ISERROR($V2022),"",OFFSET('Smelter Look-up'!$G$4,$V2022-4,0))</f>
        <v/>
      </c>
      <c r="I2022" s="217" t="s">
        <v>15631</v>
      </c>
      <c r="J2022" s="217" t="s">
        <v>15631</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
        <v>15631</v>
      </c>
      <c r="F2023" s="215" t="s">
        <v>15631</v>
      </c>
      <c r="G2023" s="215" t="s">
        <v>15631</v>
      </c>
      <c r="H2023" s="216" t="str">
        <f ca="1">IF(ISERROR($V2023),"",OFFSET('Smelter Look-up'!$G$4,$V2023-4,0))</f>
        <v/>
      </c>
      <c r="I2023" s="217" t="s">
        <v>15631</v>
      </c>
      <c r="J2023" s="217" t="s">
        <v>15631</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
        <v>15631</v>
      </c>
      <c r="F2024" s="215" t="s">
        <v>15631</v>
      </c>
      <c r="G2024" s="215" t="s">
        <v>15631</v>
      </c>
      <c r="H2024" s="216" t="str">
        <f ca="1">IF(ISERROR($V2024),"",OFFSET('Smelter Look-up'!$G$4,$V2024-4,0))</f>
        <v/>
      </c>
      <c r="I2024" s="217" t="s">
        <v>15631</v>
      </c>
      <c r="J2024" s="217" t="s">
        <v>15631</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
        <v>15631</v>
      </c>
      <c r="F2025" s="215" t="s">
        <v>15631</v>
      </c>
      <c r="G2025" s="215" t="s">
        <v>15631</v>
      </c>
      <c r="H2025" s="216" t="str">
        <f ca="1">IF(ISERROR($V2025),"",OFFSET('Smelter Look-up'!$G$4,$V2025-4,0))</f>
        <v/>
      </c>
      <c r="I2025" s="217" t="s">
        <v>15631</v>
      </c>
      <c r="J2025" s="217" t="s">
        <v>15631</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
        <v>15631</v>
      </c>
      <c r="F2026" s="215" t="s">
        <v>15631</v>
      </c>
      <c r="G2026" s="215" t="s">
        <v>15631</v>
      </c>
      <c r="H2026" s="216" t="str">
        <f ca="1">IF(ISERROR($V2026),"",OFFSET('Smelter Look-up'!$G$4,$V2026-4,0))</f>
        <v/>
      </c>
      <c r="I2026" s="217" t="s">
        <v>15631</v>
      </c>
      <c r="J2026" s="217" t="s">
        <v>15631</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
        <v>15631</v>
      </c>
      <c r="F2027" s="215" t="s">
        <v>15631</v>
      </c>
      <c r="G2027" s="215" t="s">
        <v>15631</v>
      </c>
      <c r="H2027" s="216" t="str">
        <f ca="1">IF(ISERROR($V2027),"",OFFSET('Smelter Look-up'!$G$4,$V2027-4,0))</f>
        <v/>
      </c>
      <c r="I2027" s="217" t="s">
        <v>15631</v>
      </c>
      <c r="J2027" s="217" t="s">
        <v>15631</v>
      </c>
      <c r="K2027" s="268"/>
      <c r="L2027" s="268"/>
      <c r="M2027" s="268"/>
      <c r="N2027" s="268"/>
      <c r="O2027" s="268"/>
      <c r="P2027" s="218"/>
      <c r="Q2027" s="269"/>
      <c r="R2027" s="215" t="str">
        <f ca="1">IF(ISERROR($V2027),"",OFFSET('Smelter Look-up'!$C$4,$V2027-4,0)&amp;"")</f>
        <v/>
      </c>
      <c r="S2027" s="222" t="str">
        <f t="shared" ref="S2027" ca="1" si="288">IF(B2027="","",IF(ISERROR(MATCH($E2027,CL,0)),"Unknown",INDIRECT("'C'!$A$"&amp;MATCH($E2027,CL,0)+1)))</f>
        <v/>
      </c>
      <c r="T2027" s="222" t="str">
        <f ca="1">IF(B2027="","",IF(ISERROR(MATCH($J2027,SorP!$B$1:$B$6230,0)),"",INDIRECT("'SorP'!$A$"&amp;MATCH($J2027,SorP!$B$1:$B$6230,0))))</f>
        <v/>
      </c>
      <c r="U2027" s="238"/>
      <c r="V2027" s="270" t="e">
        <f>IF(C2027="",NA(),MATCH($B2027&amp;$C2027,'Smelter Look-up'!$J:$J,0))</f>
        <v>#N/A</v>
      </c>
      <c r="W2027" s="271"/>
      <c r="X2027" s="271">
        <f t="shared" ref="X2027" si="289">IF(AND(C2027="Smelter not listed",OR(LEN(D2027)=0,LEN(E2027)=0)),1,0)</f>
        <v>0</v>
      </c>
      <c r="Y2027" s="271"/>
      <c r="Z2027" s="271"/>
      <c r="AB2027" s="273" t="str">
        <f t="shared" ref="AB2027" si="290">B2027&amp;C2027</f>
        <v/>
      </c>
    </row>
    <row r="2028" spans="1:28" s="272" customFormat="1" ht="20.25">
      <c r="A2028" s="214"/>
      <c r="B2028" s="215" t="str">
        <f>IF(LEN(A2028)=0,"",INDEX('Smelter Look-up'!$A:$A,MATCH($A2028,'Smelter Look-up'!$E:$E,0)))</f>
        <v/>
      </c>
      <c r="C2028" s="219" t="str">
        <f>IF(LEN(A2028)=0,"",INDEX('Smelter Look-up'!$C:$C,MATCH($A2028,'Smelter Look-up'!$E:$E,0)))</f>
        <v/>
      </c>
      <c r="D2028" s="278"/>
      <c r="E2028" s="215" t="s">
        <v>15631</v>
      </c>
      <c r="F2028" s="215" t="s">
        <v>15631</v>
      </c>
      <c r="G2028" s="215" t="s">
        <v>15631</v>
      </c>
      <c r="H2028" s="216" t="str">
        <f ca="1">IF(ISERROR($V2028),"",OFFSET('Smelter Look-up'!$G$4,$V2028-4,0))</f>
        <v/>
      </c>
      <c r="I2028" s="217" t="s">
        <v>15631</v>
      </c>
      <c r="J2028" s="217" t="s">
        <v>15631</v>
      </c>
      <c r="K2028" s="268"/>
      <c r="L2028" s="268"/>
      <c r="M2028" s="268"/>
      <c r="N2028" s="268"/>
      <c r="O2028" s="268"/>
      <c r="P2028" s="218"/>
      <c r="Q2028" s="269"/>
      <c r="R2028" s="215" t="str">
        <f ca="1">IF(ISERROR($V2028),"",OFFSET('Smelter Look-up'!$C$4,$V2028-4,0)&amp;"")</f>
        <v/>
      </c>
      <c r="S2028" s="222" t="str">
        <f t="shared" ref="S2028:S2059" ca="1" si="291">IF(B2028="","",IF(ISERROR(MATCH($E2028,CL,0)),"Unknown",INDIRECT("'C'!$A$"&amp;MATCH($E2028,CL,0)+1)))</f>
        <v/>
      </c>
      <c r="T2028" s="222" t="str">
        <f ca="1">IF(B2028="","",IF(ISERROR(MATCH($J2028,SorP!$B$1:$B$6230,0)),"",INDIRECT("'SorP'!$A$"&amp;MATCH($J2028,SorP!$B$1:$B$6230,0))))</f>
        <v/>
      </c>
      <c r="U2028" s="238"/>
      <c r="V2028" s="270" t="e">
        <f>IF(C2028="",NA(),MATCH($B2028&amp;$C2028,'Smelter Look-up'!$J:$J,0))</f>
        <v>#N/A</v>
      </c>
      <c r="W2028" s="271"/>
      <c r="X2028" s="271">
        <f t="shared" ref="X2028:X2059" si="292">IF(AND(C2028="Smelter not listed",OR(LEN(D2028)=0,LEN(E2028)=0)),1,0)</f>
        <v>0</v>
      </c>
      <c r="Y2028" s="271"/>
      <c r="Z2028" s="271"/>
      <c r="AB2028" s="273" t="str">
        <f t="shared" ref="AB2028:AB2059" si="293">B2028&amp;C2028</f>
        <v/>
      </c>
    </row>
    <row r="2029" spans="1:28" s="272" customFormat="1" ht="20.25">
      <c r="A2029" s="214"/>
      <c r="B2029" s="215" t="str">
        <f>IF(LEN(A2029)=0,"",INDEX('Smelter Look-up'!$A:$A,MATCH($A2029,'Smelter Look-up'!$E:$E,0)))</f>
        <v/>
      </c>
      <c r="C2029" s="219" t="str">
        <f>IF(LEN(A2029)=0,"",INDEX('Smelter Look-up'!$C:$C,MATCH($A2029,'Smelter Look-up'!$E:$E,0)))</f>
        <v/>
      </c>
      <c r="D2029" s="278"/>
      <c r="E2029" s="215" t="s">
        <v>15631</v>
      </c>
      <c r="F2029" s="215" t="s">
        <v>15631</v>
      </c>
      <c r="G2029" s="215" t="s">
        <v>15631</v>
      </c>
      <c r="H2029" s="216" t="str">
        <f ca="1">IF(ISERROR($V2029),"",OFFSET('Smelter Look-up'!$G$4,$V2029-4,0))</f>
        <v/>
      </c>
      <c r="I2029" s="217" t="s">
        <v>15631</v>
      </c>
      <c r="J2029" s="217" t="s">
        <v>15631</v>
      </c>
      <c r="K2029" s="268"/>
      <c r="L2029" s="268"/>
      <c r="M2029" s="268"/>
      <c r="N2029" s="268"/>
      <c r="O2029" s="268"/>
      <c r="P2029" s="218"/>
      <c r="Q2029" s="269"/>
      <c r="R2029" s="215" t="str">
        <f ca="1">IF(ISERROR($V2029),"",OFFSET('Smelter Look-up'!$C$4,$V2029-4,0)&amp;"")</f>
        <v/>
      </c>
      <c r="S2029" s="222" t="str">
        <f t="shared" ca="1" si="291"/>
        <v/>
      </c>
      <c r="T2029" s="222" t="str">
        <f ca="1">IF(B2029="","",IF(ISERROR(MATCH($J2029,SorP!$B$1:$B$6230,0)),"",INDIRECT("'SorP'!$A$"&amp;MATCH($J2029,SorP!$B$1:$B$6230,0))))</f>
        <v/>
      </c>
      <c r="U2029" s="238"/>
      <c r="V2029" s="270" t="e">
        <f>IF(C2029="",NA(),MATCH($B2029&amp;$C2029,'Smelter Look-up'!$J:$J,0))</f>
        <v>#N/A</v>
      </c>
      <c r="W2029" s="271"/>
      <c r="X2029" s="271">
        <f t="shared" si="292"/>
        <v>0</v>
      </c>
      <c r="Y2029" s="271"/>
      <c r="Z2029" s="271"/>
      <c r="AB2029" s="273" t="str">
        <f t="shared" si="293"/>
        <v/>
      </c>
    </row>
    <row r="2030" spans="1:28" s="272" customFormat="1" ht="20.25">
      <c r="A2030" s="214"/>
      <c r="B2030" s="215" t="str">
        <f>IF(LEN(A2030)=0,"",INDEX('Smelter Look-up'!$A:$A,MATCH($A2030,'Smelter Look-up'!$E:$E,0)))</f>
        <v/>
      </c>
      <c r="C2030" s="219" t="str">
        <f>IF(LEN(A2030)=0,"",INDEX('Smelter Look-up'!$C:$C,MATCH($A2030,'Smelter Look-up'!$E:$E,0)))</f>
        <v/>
      </c>
      <c r="D2030" s="278"/>
      <c r="E2030" s="215" t="s">
        <v>15631</v>
      </c>
      <c r="F2030" s="215" t="s">
        <v>15631</v>
      </c>
      <c r="G2030" s="215" t="s">
        <v>15631</v>
      </c>
      <c r="H2030" s="216" t="str">
        <f ca="1">IF(ISERROR($V2030),"",OFFSET('Smelter Look-up'!$G$4,$V2030-4,0))</f>
        <v/>
      </c>
      <c r="I2030" s="217" t="s">
        <v>15631</v>
      </c>
      <c r="J2030" s="217" t="s">
        <v>15631</v>
      </c>
      <c r="K2030" s="268"/>
      <c r="L2030" s="268"/>
      <c r="M2030" s="268"/>
      <c r="N2030" s="268"/>
      <c r="O2030" s="268"/>
      <c r="P2030" s="218"/>
      <c r="Q2030" s="269"/>
      <c r="R2030" s="215" t="str">
        <f ca="1">IF(ISERROR($V2030),"",OFFSET('Smelter Look-up'!$C$4,$V2030-4,0)&amp;"")</f>
        <v/>
      </c>
      <c r="S2030" s="222" t="str">
        <f t="shared" ca="1" si="291"/>
        <v/>
      </c>
      <c r="T2030" s="222" t="str">
        <f ca="1">IF(B2030="","",IF(ISERROR(MATCH($J2030,SorP!$B$1:$B$6230,0)),"",INDIRECT("'SorP'!$A$"&amp;MATCH($J2030,SorP!$B$1:$B$6230,0))))</f>
        <v/>
      </c>
      <c r="U2030" s="238"/>
      <c r="V2030" s="270" t="e">
        <f>IF(C2030="",NA(),MATCH($B2030&amp;$C2030,'Smelter Look-up'!$J:$J,0))</f>
        <v>#N/A</v>
      </c>
      <c r="W2030" s="271"/>
      <c r="X2030" s="271">
        <f t="shared" si="292"/>
        <v>0</v>
      </c>
      <c r="Y2030" s="271"/>
      <c r="Z2030" s="271"/>
      <c r="AB2030" s="273" t="str">
        <f t="shared" si="293"/>
        <v/>
      </c>
    </row>
    <row r="2031" spans="1:28" s="272" customFormat="1" ht="20.25">
      <c r="A2031" s="214"/>
      <c r="B2031" s="215" t="str">
        <f>IF(LEN(A2031)=0,"",INDEX('Smelter Look-up'!$A:$A,MATCH($A2031,'Smelter Look-up'!$E:$E,0)))</f>
        <v/>
      </c>
      <c r="C2031" s="219" t="str">
        <f>IF(LEN(A2031)=0,"",INDEX('Smelter Look-up'!$C:$C,MATCH($A2031,'Smelter Look-up'!$E:$E,0)))</f>
        <v/>
      </c>
      <c r="D2031" s="278"/>
      <c r="E2031" s="215" t="s">
        <v>15631</v>
      </c>
      <c r="F2031" s="215" t="s">
        <v>15631</v>
      </c>
      <c r="G2031" s="215" t="s">
        <v>15631</v>
      </c>
      <c r="H2031" s="216" t="str">
        <f ca="1">IF(ISERROR($V2031),"",OFFSET('Smelter Look-up'!$G$4,$V2031-4,0))</f>
        <v/>
      </c>
      <c r="I2031" s="217" t="s">
        <v>15631</v>
      </c>
      <c r="J2031" s="217" t="s">
        <v>15631</v>
      </c>
      <c r="K2031" s="268"/>
      <c r="L2031" s="268"/>
      <c r="M2031" s="268"/>
      <c r="N2031" s="268"/>
      <c r="O2031" s="268"/>
      <c r="P2031" s="218"/>
      <c r="Q2031" s="269"/>
      <c r="R2031" s="215" t="str">
        <f ca="1">IF(ISERROR($V2031),"",OFFSET('Smelter Look-up'!$C$4,$V2031-4,0)&amp;"")</f>
        <v/>
      </c>
      <c r="S2031" s="222" t="str">
        <f t="shared" ca="1" si="291"/>
        <v/>
      </c>
      <c r="T2031" s="222" t="str">
        <f ca="1">IF(B2031="","",IF(ISERROR(MATCH($J2031,SorP!$B$1:$B$6230,0)),"",INDIRECT("'SorP'!$A$"&amp;MATCH($J2031,SorP!$B$1:$B$6230,0))))</f>
        <v/>
      </c>
      <c r="U2031" s="238"/>
      <c r="V2031" s="270" t="e">
        <f>IF(C2031="",NA(),MATCH($B2031&amp;$C2031,'Smelter Look-up'!$J:$J,0))</f>
        <v>#N/A</v>
      </c>
      <c r="W2031" s="271"/>
      <c r="X2031" s="271">
        <f t="shared" si="292"/>
        <v>0</v>
      </c>
      <c r="Y2031" s="271"/>
      <c r="Z2031" s="271"/>
      <c r="AB2031" s="273" t="str">
        <f t="shared" si="293"/>
        <v/>
      </c>
    </row>
    <row r="2032" spans="1:28" s="272" customFormat="1" ht="20.25">
      <c r="A2032" s="214"/>
      <c r="B2032" s="215" t="str">
        <f>IF(LEN(A2032)=0,"",INDEX('Smelter Look-up'!$A:$A,MATCH($A2032,'Smelter Look-up'!$E:$E,0)))</f>
        <v/>
      </c>
      <c r="C2032" s="219" t="str">
        <f>IF(LEN(A2032)=0,"",INDEX('Smelter Look-up'!$C:$C,MATCH($A2032,'Smelter Look-up'!$E:$E,0)))</f>
        <v/>
      </c>
      <c r="D2032" s="278"/>
      <c r="E2032" s="215" t="s">
        <v>15631</v>
      </c>
      <c r="F2032" s="215" t="s">
        <v>15631</v>
      </c>
      <c r="G2032" s="215" t="s">
        <v>15631</v>
      </c>
      <c r="H2032" s="216" t="str">
        <f ca="1">IF(ISERROR($V2032),"",OFFSET('Smelter Look-up'!$G$4,$V2032-4,0))</f>
        <v/>
      </c>
      <c r="I2032" s="217" t="s">
        <v>15631</v>
      </c>
      <c r="J2032" s="217" t="s">
        <v>15631</v>
      </c>
      <c r="K2032" s="268"/>
      <c r="L2032" s="268"/>
      <c r="M2032" s="268"/>
      <c r="N2032" s="268"/>
      <c r="O2032" s="268"/>
      <c r="P2032" s="218"/>
      <c r="Q2032" s="269"/>
      <c r="R2032" s="215" t="str">
        <f ca="1">IF(ISERROR($V2032),"",OFFSET('Smelter Look-up'!$C$4,$V2032-4,0)&amp;"")</f>
        <v/>
      </c>
      <c r="S2032" s="222" t="str">
        <f t="shared" ca="1" si="291"/>
        <v/>
      </c>
      <c r="T2032" s="222" t="str">
        <f ca="1">IF(B2032="","",IF(ISERROR(MATCH($J2032,SorP!$B$1:$B$6230,0)),"",INDIRECT("'SorP'!$A$"&amp;MATCH($J2032,SorP!$B$1:$B$6230,0))))</f>
        <v/>
      </c>
      <c r="U2032" s="238"/>
      <c r="V2032" s="270" t="e">
        <f>IF(C2032="",NA(),MATCH($B2032&amp;$C2032,'Smelter Look-up'!$J:$J,0))</f>
        <v>#N/A</v>
      </c>
      <c r="W2032" s="271"/>
      <c r="X2032" s="271">
        <f t="shared" si="292"/>
        <v>0</v>
      </c>
      <c r="Y2032" s="271"/>
      <c r="Z2032" s="271"/>
      <c r="AB2032" s="273" t="str">
        <f t="shared" si="293"/>
        <v/>
      </c>
    </row>
    <row r="2033" spans="1:28" s="272" customFormat="1" ht="20.25">
      <c r="A2033" s="214"/>
      <c r="B2033" s="215" t="str">
        <f>IF(LEN(A2033)=0,"",INDEX('Smelter Look-up'!$A:$A,MATCH($A2033,'Smelter Look-up'!$E:$E,0)))</f>
        <v/>
      </c>
      <c r="C2033" s="219" t="str">
        <f>IF(LEN(A2033)=0,"",INDEX('Smelter Look-up'!$C:$C,MATCH($A2033,'Smelter Look-up'!$E:$E,0)))</f>
        <v/>
      </c>
      <c r="D2033" s="278"/>
      <c r="E2033" s="215" t="s">
        <v>15631</v>
      </c>
      <c r="F2033" s="215" t="s">
        <v>15631</v>
      </c>
      <c r="G2033" s="215" t="s">
        <v>15631</v>
      </c>
      <c r="H2033" s="216" t="str">
        <f ca="1">IF(ISERROR($V2033),"",OFFSET('Smelter Look-up'!$G$4,$V2033-4,0))</f>
        <v/>
      </c>
      <c r="I2033" s="217" t="s">
        <v>15631</v>
      </c>
      <c r="J2033" s="217" t="s">
        <v>15631</v>
      </c>
      <c r="K2033" s="268"/>
      <c r="L2033" s="268"/>
      <c r="M2033" s="268"/>
      <c r="N2033" s="268"/>
      <c r="O2033" s="268"/>
      <c r="P2033" s="218"/>
      <c r="Q2033" s="269"/>
      <c r="R2033" s="215" t="str">
        <f ca="1">IF(ISERROR($V2033),"",OFFSET('Smelter Look-up'!$C$4,$V2033-4,0)&amp;"")</f>
        <v/>
      </c>
      <c r="S2033" s="222" t="str">
        <f t="shared" ca="1" si="291"/>
        <v/>
      </c>
      <c r="T2033" s="222" t="str">
        <f ca="1">IF(B2033="","",IF(ISERROR(MATCH($J2033,SorP!$B$1:$B$6230,0)),"",INDIRECT("'SorP'!$A$"&amp;MATCH($J2033,SorP!$B$1:$B$6230,0))))</f>
        <v/>
      </c>
      <c r="U2033" s="238"/>
      <c r="V2033" s="270" t="e">
        <f>IF(C2033="",NA(),MATCH($B2033&amp;$C2033,'Smelter Look-up'!$J:$J,0))</f>
        <v>#N/A</v>
      </c>
      <c r="W2033" s="271"/>
      <c r="X2033" s="271">
        <f t="shared" si="292"/>
        <v>0</v>
      </c>
      <c r="Y2033" s="271"/>
      <c r="Z2033" s="271"/>
      <c r="AB2033" s="273" t="str">
        <f t="shared" si="293"/>
        <v/>
      </c>
    </row>
    <row r="2034" spans="1:28" s="272" customFormat="1" ht="20.25">
      <c r="A2034" s="214"/>
      <c r="B2034" s="215" t="str">
        <f>IF(LEN(A2034)=0,"",INDEX('Smelter Look-up'!$A:$A,MATCH($A2034,'Smelter Look-up'!$E:$E,0)))</f>
        <v/>
      </c>
      <c r="C2034" s="219" t="str">
        <f>IF(LEN(A2034)=0,"",INDEX('Smelter Look-up'!$C:$C,MATCH($A2034,'Smelter Look-up'!$E:$E,0)))</f>
        <v/>
      </c>
      <c r="D2034" s="278"/>
      <c r="E2034" s="215" t="s">
        <v>15631</v>
      </c>
      <c r="F2034" s="215" t="s">
        <v>15631</v>
      </c>
      <c r="G2034" s="215" t="s">
        <v>15631</v>
      </c>
      <c r="H2034" s="216" t="str">
        <f ca="1">IF(ISERROR($V2034),"",OFFSET('Smelter Look-up'!$G$4,$V2034-4,0))</f>
        <v/>
      </c>
      <c r="I2034" s="217" t="s">
        <v>15631</v>
      </c>
      <c r="J2034" s="217" t="s">
        <v>15631</v>
      </c>
      <c r="K2034" s="268"/>
      <c r="L2034" s="268"/>
      <c r="M2034" s="268"/>
      <c r="N2034" s="268"/>
      <c r="O2034" s="268"/>
      <c r="P2034" s="218"/>
      <c r="Q2034" s="269"/>
      <c r="R2034" s="215" t="str">
        <f ca="1">IF(ISERROR($V2034),"",OFFSET('Smelter Look-up'!$C$4,$V2034-4,0)&amp;"")</f>
        <v/>
      </c>
      <c r="S2034" s="222" t="str">
        <f t="shared" ca="1" si="291"/>
        <v/>
      </c>
      <c r="T2034" s="222" t="str">
        <f ca="1">IF(B2034="","",IF(ISERROR(MATCH($J2034,SorP!$B$1:$B$6230,0)),"",INDIRECT("'SorP'!$A$"&amp;MATCH($J2034,SorP!$B$1:$B$6230,0))))</f>
        <v/>
      </c>
      <c r="U2034" s="238"/>
      <c r="V2034" s="270" t="e">
        <f>IF(C2034="",NA(),MATCH($B2034&amp;$C2034,'Smelter Look-up'!$J:$J,0))</f>
        <v>#N/A</v>
      </c>
      <c r="W2034" s="271"/>
      <c r="X2034" s="271">
        <f t="shared" si="292"/>
        <v>0</v>
      </c>
      <c r="Y2034" s="271"/>
      <c r="Z2034" s="271"/>
      <c r="AB2034" s="273" t="str">
        <f t="shared" si="293"/>
        <v/>
      </c>
    </row>
    <row r="2035" spans="1:28" s="272" customFormat="1" ht="20.25">
      <c r="A2035" s="214"/>
      <c r="B2035" s="215" t="str">
        <f>IF(LEN(A2035)=0,"",INDEX('Smelter Look-up'!$A:$A,MATCH($A2035,'Smelter Look-up'!$E:$E,0)))</f>
        <v/>
      </c>
      <c r="C2035" s="219" t="str">
        <f>IF(LEN(A2035)=0,"",INDEX('Smelter Look-up'!$C:$C,MATCH($A2035,'Smelter Look-up'!$E:$E,0)))</f>
        <v/>
      </c>
      <c r="D2035" s="278"/>
      <c r="E2035" s="215" t="s">
        <v>15631</v>
      </c>
      <c r="F2035" s="215" t="s">
        <v>15631</v>
      </c>
      <c r="G2035" s="215" t="s">
        <v>15631</v>
      </c>
      <c r="H2035" s="216" t="str">
        <f ca="1">IF(ISERROR($V2035),"",OFFSET('Smelter Look-up'!$G$4,$V2035-4,0))</f>
        <v/>
      </c>
      <c r="I2035" s="217" t="s">
        <v>15631</v>
      </c>
      <c r="J2035" s="217" t="s">
        <v>15631</v>
      </c>
      <c r="K2035" s="268"/>
      <c r="L2035" s="268"/>
      <c r="M2035" s="268"/>
      <c r="N2035" s="268"/>
      <c r="O2035" s="268"/>
      <c r="P2035" s="218"/>
      <c r="Q2035" s="269"/>
      <c r="R2035" s="215" t="str">
        <f ca="1">IF(ISERROR($V2035),"",OFFSET('Smelter Look-up'!$C$4,$V2035-4,0)&amp;"")</f>
        <v/>
      </c>
      <c r="S2035" s="222" t="str">
        <f t="shared" ca="1" si="291"/>
        <v/>
      </c>
      <c r="T2035" s="222" t="str">
        <f ca="1">IF(B2035="","",IF(ISERROR(MATCH($J2035,SorP!$B$1:$B$6230,0)),"",INDIRECT("'SorP'!$A$"&amp;MATCH($J2035,SorP!$B$1:$B$6230,0))))</f>
        <v/>
      </c>
      <c r="U2035" s="238"/>
      <c r="V2035" s="270" t="e">
        <f>IF(C2035="",NA(),MATCH($B2035&amp;$C2035,'Smelter Look-up'!$J:$J,0))</f>
        <v>#N/A</v>
      </c>
      <c r="W2035" s="271"/>
      <c r="X2035" s="271">
        <f t="shared" si="292"/>
        <v>0</v>
      </c>
      <c r="Y2035" s="271"/>
      <c r="Z2035" s="271"/>
      <c r="AB2035" s="273" t="str">
        <f t="shared" si="293"/>
        <v/>
      </c>
    </row>
    <row r="2036" spans="1:28" s="272" customFormat="1" ht="20.25">
      <c r="A2036" s="214"/>
      <c r="B2036" s="215" t="str">
        <f>IF(LEN(A2036)=0,"",INDEX('Smelter Look-up'!$A:$A,MATCH($A2036,'Smelter Look-up'!$E:$E,0)))</f>
        <v/>
      </c>
      <c r="C2036" s="219" t="str">
        <f>IF(LEN(A2036)=0,"",INDEX('Smelter Look-up'!$C:$C,MATCH($A2036,'Smelter Look-up'!$E:$E,0)))</f>
        <v/>
      </c>
      <c r="D2036" s="278"/>
      <c r="E2036" s="215" t="s">
        <v>15631</v>
      </c>
      <c r="F2036" s="215" t="s">
        <v>15631</v>
      </c>
      <c r="G2036" s="215" t="s">
        <v>15631</v>
      </c>
      <c r="H2036" s="216" t="str">
        <f ca="1">IF(ISERROR($V2036),"",OFFSET('Smelter Look-up'!$G$4,$V2036-4,0))</f>
        <v/>
      </c>
      <c r="I2036" s="217" t="s">
        <v>15631</v>
      </c>
      <c r="J2036" s="217" t="s">
        <v>15631</v>
      </c>
      <c r="K2036" s="268"/>
      <c r="L2036" s="268"/>
      <c r="M2036" s="268"/>
      <c r="N2036" s="268"/>
      <c r="O2036" s="268"/>
      <c r="P2036" s="218"/>
      <c r="Q2036" s="269"/>
      <c r="R2036" s="215" t="str">
        <f ca="1">IF(ISERROR($V2036),"",OFFSET('Smelter Look-up'!$C$4,$V2036-4,0)&amp;"")</f>
        <v/>
      </c>
      <c r="S2036" s="222" t="str">
        <f t="shared" ca="1" si="291"/>
        <v/>
      </c>
      <c r="T2036" s="222" t="str">
        <f ca="1">IF(B2036="","",IF(ISERROR(MATCH($J2036,SorP!$B$1:$B$6230,0)),"",INDIRECT("'SorP'!$A$"&amp;MATCH($J2036,SorP!$B$1:$B$6230,0))))</f>
        <v/>
      </c>
      <c r="U2036" s="238"/>
      <c r="V2036" s="270" t="e">
        <f>IF(C2036="",NA(),MATCH($B2036&amp;$C2036,'Smelter Look-up'!$J:$J,0))</f>
        <v>#N/A</v>
      </c>
      <c r="W2036" s="271"/>
      <c r="X2036" s="271">
        <f t="shared" si="292"/>
        <v>0</v>
      </c>
      <c r="Y2036" s="271"/>
      <c r="Z2036" s="271"/>
      <c r="AB2036" s="273" t="str">
        <f t="shared" si="293"/>
        <v/>
      </c>
    </row>
    <row r="2037" spans="1:28" s="272" customFormat="1" ht="20.25">
      <c r="A2037" s="214"/>
      <c r="B2037" s="215" t="str">
        <f>IF(LEN(A2037)=0,"",INDEX('Smelter Look-up'!$A:$A,MATCH($A2037,'Smelter Look-up'!$E:$E,0)))</f>
        <v/>
      </c>
      <c r="C2037" s="219" t="str">
        <f>IF(LEN(A2037)=0,"",INDEX('Smelter Look-up'!$C:$C,MATCH($A2037,'Smelter Look-up'!$E:$E,0)))</f>
        <v/>
      </c>
      <c r="D2037" s="278"/>
      <c r="E2037" s="215" t="s">
        <v>15631</v>
      </c>
      <c r="F2037" s="215" t="s">
        <v>15631</v>
      </c>
      <c r="G2037" s="215" t="s">
        <v>15631</v>
      </c>
      <c r="H2037" s="216" t="str">
        <f ca="1">IF(ISERROR($V2037),"",OFFSET('Smelter Look-up'!$G$4,$V2037-4,0))</f>
        <v/>
      </c>
      <c r="I2037" s="217" t="s">
        <v>15631</v>
      </c>
      <c r="J2037" s="217" t="s">
        <v>15631</v>
      </c>
      <c r="K2037" s="268"/>
      <c r="L2037" s="268"/>
      <c r="M2037" s="268"/>
      <c r="N2037" s="268"/>
      <c r="O2037" s="268"/>
      <c r="P2037" s="218"/>
      <c r="Q2037" s="269"/>
      <c r="R2037" s="215" t="str">
        <f ca="1">IF(ISERROR($V2037),"",OFFSET('Smelter Look-up'!$C$4,$V2037-4,0)&amp;"")</f>
        <v/>
      </c>
      <c r="S2037" s="222" t="str">
        <f t="shared" ca="1" si="291"/>
        <v/>
      </c>
      <c r="T2037" s="222" t="str">
        <f ca="1">IF(B2037="","",IF(ISERROR(MATCH($J2037,SorP!$B$1:$B$6230,0)),"",INDIRECT("'SorP'!$A$"&amp;MATCH($J2037,SorP!$B$1:$B$6230,0))))</f>
        <v/>
      </c>
      <c r="U2037" s="238"/>
      <c r="V2037" s="270" t="e">
        <f>IF(C2037="",NA(),MATCH($B2037&amp;$C2037,'Smelter Look-up'!$J:$J,0))</f>
        <v>#N/A</v>
      </c>
      <c r="W2037" s="271"/>
      <c r="X2037" s="271">
        <f t="shared" si="292"/>
        <v>0</v>
      </c>
      <c r="Y2037" s="271"/>
      <c r="Z2037" s="271"/>
      <c r="AB2037" s="273" t="str">
        <f t="shared" si="293"/>
        <v/>
      </c>
    </row>
    <row r="2038" spans="1:28" s="272" customFormat="1" ht="20.25">
      <c r="A2038" s="214"/>
      <c r="B2038" s="215" t="str">
        <f>IF(LEN(A2038)=0,"",INDEX('Smelter Look-up'!$A:$A,MATCH($A2038,'Smelter Look-up'!$E:$E,0)))</f>
        <v/>
      </c>
      <c r="C2038" s="219" t="str">
        <f>IF(LEN(A2038)=0,"",INDEX('Smelter Look-up'!$C:$C,MATCH($A2038,'Smelter Look-up'!$E:$E,0)))</f>
        <v/>
      </c>
      <c r="D2038" s="278"/>
      <c r="E2038" s="215" t="s">
        <v>15631</v>
      </c>
      <c r="F2038" s="215" t="s">
        <v>15631</v>
      </c>
      <c r="G2038" s="215" t="s">
        <v>15631</v>
      </c>
      <c r="H2038" s="216" t="str">
        <f ca="1">IF(ISERROR($V2038),"",OFFSET('Smelter Look-up'!$G$4,$V2038-4,0))</f>
        <v/>
      </c>
      <c r="I2038" s="217" t="s">
        <v>15631</v>
      </c>
      <c r="J2038" s="217" t="s">
        <v>15631</v>
      </c>
      <c r="K2038" s="268"/>
      <c r="L2038" s="268"/>
      <c r="M2038" s="268"/>
      <c r="N2038" s="268"/>
      <c r="O2038" s="268"/>
      <c r="P2038" s="218"/>
      <c r="Q2038" s="269"/>
      <c r="R2038" s="215" t="str">
        <f ca="1">IF(ISERROR($V2038),"",OFFSET('Smelter Look-up'!$C$4,$V2038-4,0)&amp;"")</f>
        <v/>
      </c>
      <c r="S2038" s="222" t="str">
        <f t="shared" ca="1" si="291"/>
        <v/>
      </c>
      <c r="T2038" s="222" t="str">
        <f ca="1">IF(B2038="","",IF(ISERROR(MATCH($J2038,SorP!$B$1:$B$6230,0)),"",INDIRECT("'SorP'!$A$"&amp;MATCH($J2038,SorP!$B$1:$B$6230,0))))</f>
        <v/>
      </c>
      <c r="U2038" s="238"/>
      <c r="V2038" s="270" t="e">
        <f>IF(C2038="",NA(),MATCH($B2038&amp;$C2038,'Smelter Look-up'!$J:$J,0))</f>
        <v>#N/A</v>
      </c>
      <c r="W2038" s="271"/>
      <c r="X2038" s="271">
        <f t="shared" si="292"/>
        <v>0</v>
      </c>
      <c r="Y2038" s="271"/>
      <c r="Z2038" s="271"/>
      <c r="AB2038" s="273" t="str">
        <f t="shared" si="293"/>
        <v/>
      </c>
    </row>
    <row r="2039" spans="1:28" s="272" customFormat="1" ht="20.25">
      <c r="A2039" s="214"/>
      <c r="B2039" s="215" t="str">
        <f>IF(LEN(A2039)=0,"",INDEX('Smelter Look-up'!$A:$A,MATCH($A2039,'Smelter Look-up'!$E:$E,0)))</f>
        <v/>
      </c>
      <c r="C2039" s="219" t="str">
        <f>IF(LEN(A2039)=0,"",INDEX('Smelter Look-up'!$C:$C,MATCH($A2039,'Smelter Look-up'!$E:$E,0)))</f>
        <v/>
      </c>
      <c r="D2039" s="278"/>
      <c r="E2039" s="215" t="s">
        <v>15631</v>
      </c>
      <c r="F2039" s="215" t="s">
        <v>15631</v>
      </c>
      <c r="G2039" s="215" t="s">
        <v>15631</v>
      </c>
      <c r="H2039" s="216" t="str">
        <f ca="1">IF(ISERROR($V2039),"",OFFSET('Smelter Look-up'!$G$4,$V2039-4,0))</f>
        <v/>
      </c>
      <c r="I2039" s="217" t="s">
        <v>15631</v>
      </c>
      <c r="J2039" s="217" t="s">
        <v>15631</v>
      </c>
      <c r="K2039" s="268"/>
      <c r="L2039" s="268"/>
      <c r="M2039" s="268"/>
      <c r="N2039" s="268"/>
      <c r="O2039" s="268"/>
      <c r="P2039" s="218"/>
      <c r="Q2039" s="269"/>
      <c r="R2039" s="215" t="str">
        <f ca="1">IF(ISERROR($V2039),"",OFFSET('Smelter Look-up'!$C$4,$V2039-4,0)&amp;"")</f>
        <v/>
      </c>
      <c r="S2039" s="222" t="str">
        <f t="shared" ca="1" si="291"/>
        <v/>
      </c>
      <c r="T2039" s="222" t="str">
        <f ca="1">IF(B2039="","",IF(ISERROR(MATCH($J2039,SorP!$B$1:$B$6230,0)),"",INDIRECT("'SorP'!$A$"&amp;MATCH($J2039,SorP!$B$1:$B$6230,0))))</f>
        <v/>
      </c>
      <c r="U2039" s="238"/>
      <c r="V2039" s="270" t="e">
        <f>IF(C2039="",NA(),MATCH($B2039&amp;$C2039,'Smelter Look-up'!$J:$J,0))</f>
        <v>#N/A</v>
      </c>
      <c r="W2039" s="271"/>
      <c r="X2039" s="271">
        <f t="shared" si="292"/>
        <v>0</v>
      </c>
      <c r="Y2039" s="271"/>
      <c r="Z2039" s="271"/>
      <c r="AB2039" s="273" t="str">
        <f t="shared" si="293"/>
        <v/>
      </c>
    </row>
    <row r="2040" spans="1:28" s="272" customFormat="1" ht="20.25">
      <c r="A2040" s="214"/>
      <c r="B2040" s="215" t="str">
        <f>IF(LEN(A2040)=0,"",INDEX('Smelter Look-up'!$A:$A,MATCH($A2040,'Smelter Look-up'!$E:$E,0)))</f>
        <v/>
      </c>
      <c r="C2040" s="219" t="str">
        <f>IF(LEN(A2040)=0,"",INDEX('Smelter Look-up'!$C:$C,MATCH($A2040,'Smelter Look-up'!$E:$E,0)))</f>
        <v/>
      </c>
      <c r="D2040" s="278"/>
      <c r="E2040" s="215" t="s">
        <v>15631</v>
      </c>
      <c r="F2040" s="215" t="s">
        <v>15631</v>
      </c>
      <c r="G2040" s="215" t="s">
        <v>15631</v>
      </c>
      <c r="H2040" s="216" t="str">
        <f ca="1">IF(ISERROR($V2040),"",OFFSET('Smelter Look-up'!$G$4,$V2040-4,0))</f>
        <v/>
      </c>
      <c r="I2040" s="217" t="s">
        <v>15631</v>
      </c>
      <c r="J2040" s="217" t="s">
        <v>15631</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si="292"/>
        <v>0</v>
      </c>
      <c r="Y2040" s="271"/>
      <c r="Z2040" s="271"/>
      <c r="AB2040" s="273" t="str">
        <f t="shared" si="293"/>
        <v/>
      </c>
    </row>
    <row r="2041" spans="1:28" s="272" customFormat="1" ht="20.25">
      <c r="A2041" s="214"/>
      <c r="B2041" s="215" t="str">
        <f>IF(LEN(A2041)=0,"",INDEX('Smelter Look-up'!$A:$A,MATCH($A2041,'Smelter Look-up'!$E:$E,0)))</f>
        <v/>
      </c>
      <c r="C2041" s="219" t="str">
        <f>IF(LEN(A2041)=0,"",INDEX('Smelter Look-up'!$C:$C,MATCH($A2041,'Smelter Look-up'!$E:$E,0)))</f>
        <v/>
      </c>
      <c r="D2041" s="278"/>
      <c r="E2041" s="215" t="s">
        <v>15631</v>
      </c>
      <c r="F2041" s="215" t="s">
        <v>15631</v>
      </c>
      <c r="G2041" s="215" t="s">
        <v>15631</v>
      </c>
      <c r="H2041" s="216" t="str">
        <f ca="1">IF(ISERROR($V2041),"",OFFSET('Smelter Look-up'!$G$4,$V2041-4,0))</f>
        <v/>
      </c>
      <c r="I2041" s="217" t="s">
        <v>15631</v>
      </c>
      <c r="J2041" s="217" t="s">
        <v>15631</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si="292"/>
        <v>0</v>
      </c>
      <c r="Y2041" s="271"/>
      <c r="Z2041" s="271"/>
      <c r="AB2041" s="273" t="str">
        <f t="shared" si="293"/>
        <v/>
      </c>
    </row>
    <row r="2042" spans="1:28" s="272" customFormat="1" ht="20.25">
      <c r="A2042" s="214"/>
      <c r="B2042" s="215" t="str">
        <f>IF(LEN(A2042)=0,"",INDEX('Smelter Look-up'!$A:$A,MATCH($A2042,'Smelter Look-up'!$E:$E,0)))</f>
        <v/>
      </c>
      <c r="C2042" s="219" t="str">
        <f>IF(LEN(A2042)=0,"",INDEX('Smelter Look-up'!$C:$C,MATCH($A2042,'Smelter Look-up'!$E:$E,0)))</f>
        <v/>
      </c>
      <c r="D2042" s="278"/>
      <c r="E2042" s="215" t="s">
        <v>15631</v>
      </c>
      <c r="F2042" s="215" t="s">
        <v>15631</v>
      </c>
      <c r="G2042" s="215" t="s">
        <v>15631</v>
      </c>
      <c r="H2042" s="216" t="str">
        <f ca="1">IF(ISERROR($V2042),"",OFFSET('Smelter Look-up'!$G$4,$V2042-4,0))</f>
        <v/>
      </c>
      <c r="I2042" s="217" t="s">
        <v>15631</v>
      </c>
      <c r="J2042" s="217" t="s">
        <v>15631</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si="292"/>
        <v>0</v>
      </c>
      <c r="Y2042" s="271"/>
      <c r="Z2042" s="271"/>
      <c r="AB2042" s="273" t="str">
        <f t="shared" si="293"/>
        <v/>
      </c>
    </row>
    <row r="2043" spans="1:28" s="272" customFormat="1" ht="20.25">
      <c r="A2043" s="214"/>
      <c r="B2043" s="215" t="str">
        <f>IF(LEN(A2043)=0,"",INDEX('Smelter Look-up'!$A:$A,MATCH($A2043,'Smelter Look-up'!$E:$E,0)))</f>
        <v/>
      </c>
      <c r="C2043" s="219" t="str">
        <f>IF(LEN(A2043)=0,"",INDEX('Smelter Look-up'!$C:$C,MATCH($A2043,'Smelter Look-up'!$E:$E,0)))</f>
        <v/>
      </c>
      <c r="D2043" s="278"/>
      <c r="E2043" s="215" t="s">
        <v>15631</v>
      </c>
      <c r="F2043" s="215" t="s">
        <v>15631</v>
      </c>
      <c r="G2043" s="215" t="s">
        <v>15631</v>
      </c>
      <c r="H2043" s="216" t="str">
        <f ca="1">IF(ISERROR($V2043),"",OFFSET('Smelter Look-up'!$G$4,$V2043-4,0))</f>
        <v/>
      </c>
      <c r="I2043" s="217" t="s">
        <v>15631</v>
      </c>
      <c r="J2043" s="217" t="s">
        <v>15631</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
        <v>15631</v>
      </c>
      <c r="F2044" s="215" t="s">
        <v>15631</v>
      </c>
      <c r="G2044" s="215" t="s">
        <v>15631</v>
      </c>
      <c r="H2044" s="216" t="str">
        <f ca="1">IF(ISERROR($V2044),"",OFFSET('Smelter Look-up'!$G$4,$V2044-4,0))</f>
        <v/>
      </c>
      <c r="I2044" s="217" t="s">
        <v>15631</v>
      </c>
      <c r="J2044" s="217" t="s">
        <v>15631</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
        <v>15631</v>
      </c>
      <c r="F2045" s="215" t="s">
        <v>15631</v>
      </c>
      <c r="G2045" s="215" t="s">
        <v>15631</v>
      </c>
      <c r="H2045" s="216" t="str">
        <f ca="1">IF(ISERROR($V2045),"",OFFSET('Smelter Look-up'!$G$4,$V2045-4,0))</f>
        <v/>
      </c>
      <c r="I2045" s="217" t="s">
        <v>15631</v>
      </c>
      <c r="J2045" s="217" t="s">
        <v>15631</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
        <v>15631</v>
      </c>
      <c r="F2046" s="215" t="s">
        <v>15631</v>
      </c>
      <c r="G2046" s="215" t="s">
        <v>15631</v>
      </c>
      <c r="H2046" s="216" t="str">
        <f ca="1">IF(ISERROR($V2046),"",OFFSET('Smelter Look-up'!$G$4,$V2046-4,0))</f>
        <v/>
      </c>
      <c r="I2046" s="217" t="s">
        <v>15631</v>
      </c>
      <c r="J2046" s="217" t="s">
        <v>15631</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
        <v>15631</v>
      </c>
      <c r="F2047" s="215" t="s">
        <v>15631</v>
      </c>
      <c r="G2047" s="215" t="s">
        <v>15631</v>
      </c>
      <c r="H2047" s="216" t="str">
        <f ca="1">IF(ISERROR($V2047),"",OFFSET('Smelter Look-up'!$G$4,$V2047-4,0))</f>
        <v/>
      </c>
      <c r="I2047" s="217" t="s">
        <v>15631</v>
      </c>
      <c r="J2047" s="217" t="s">
        <v>15631</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
        <v>15631</v>
      </c>
      <c r="F2048" s="215" t="s">
        <v>15631</v>
      </c>
      <c r="G2048" s="215" t="s">
        <v>15631</v>
      </c>
      <c r="H2048" s="216" t="str">
        <f ca="1">IF(ISERROR($V2048),"",OFFSET('Smelter Look-up'!$G$4,$V2048-4,0))</f>
        <v/>
      </c>
      <c r="I2048" s="217" t="s">
        <v>15631</v>
      </c>
      <c r="J2048" s="217" t="s">
        <v>15631</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
        <v>15631</v>
      </c>
      <c r="F2049" s="215" t="s">
        <v>15631</v>
      </c>
      <c r="G2049" s="215" t="s">
        <v>15631</v>
      </c>
      <c r="H2049" s="216" t="str">
        <f ca="1">IF(ISERROR($V2049),"",OFFSET('Smelter Look-up'!$G$4,$V2049-4,0))</f>
        <v/>
      </c>
      <c r="I2049" s="217" t="s">
        <v>15631</v>
      </c>
      <c r="J2049" s="217" t="s">
        <v>15631</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
        <v>15631</v>
      </c>
      <c r="F2050" s="215" t="s">
        <v>15631</v>
      </c>
      <c r="G2050" s="215" t="s">
        <v>15631</v>
      </c>
      <c r="H2050" s="216" t="str">
        <f ca="1">IF(ISERROR($V2050),"",OFFSET('Smelter Look-up'!$G$4,$V2050-4,0))</f>
        <v/>
      </c>
      <c r="I2050" s="217" t="s">
        <v>15631</v>
      </c>
      <c r="J2050" s="217" t="s">
        <v>15631</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
        <v>15631</v>
      </c>
      <c r="F2051" s="215" t="s">
        <v>15631</v>
      </c>
      <c r="G2051" s="215" t="s">
        <v>15631</v>
      </c>
      <c r="H2051" s="216" t="str">
        <f ca="1">IF(ISERROR($V2051),"",OFFSET('Smelter Look-up'!$G$4,$V2051-4,0))</f>
        <v/>
      </c>
      <c r="I2051" s="217" t="s">
        <v>15631</v>
      </c>
      <c r="J2051" s="217" t="s">
        <v>15631</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
        <v>15631</v>
      </c>
      <c r="F2052" s="215" t="s">
        <v>15631</v>
      </c>
      <c r="G2052" s="215" t="s">
        <v>15631</v>
      </c>
      <c r="H2052" s="216" t="str">
        <f ca="1">IF(ISERROR($V2052),"",OFFSET('Smelter Look-up'!$G$4,$V2052-4,0))</f>
        <v/>
      </c>
      <c r="I2052" s="217" t="s">
        <v>15631</v>
      </c>
      <c r="J2052" s="217" t="s">
        <v>15631</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
        <v>15631</v>
      </c>
      <c r="F2053" s="215" t="s">
        <v>15631</v>
      </c>
      <c r="G2053" s="215" t="s">
        <v>15631</v>
      </c>
      <c r="H2053" s="216" t="str">
        <f ca="1">IF(ISERROR($V2053),"",OFFSET('Smelter Look-up'!$G$4,$V2053-4,0))</f>
        <v/>
      </c>
      <c r="I2053" s="217" t="s">
        <v>15631</v>
      </c>
      <c r="J2053" s="217" t="s">
        <v>15631</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
        <v>15631</v>
      </c>
      <c r="F2054" s="215" t="s">
        <v>15631</v>
      </c>
      <c r="G2054" s="215" t="s">
        <v>15631</v>
      </c>
      <c r="H2054" s="216" t="str">
        <f ca="1">IF(ISERROR($V2054),"",OFFSET('Smelter Look-up'!$G$4,$V2054-4,0))</f>
        <v/>
      </c>
      <c r="I2054" s="217" t="s">
        <v>15631</v>
      </c>
      <c r="J2054" s="217" t="s">
        <v>15631</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
        <v>15631</v>
      </c>
      <c r="F2055" s="215" t="s">
        <v>15631</v>
      </c>
      <c r="G2055" s="215" t="s">
        <v>15631</v>
      </c>
      <c r="H2055" s="216" t="str">
        <f ca="1">IF(ISERROR($V2055),"",OFFSET('Smelter Look-up'!$G$4,$V2055-4,0))</f>
        <v/>
      </c>
      <c r="I2055" s="217" t="s">
        <v>15631</v>
      </c>
      <c r="J2055" s="217" t="s">
        <v>15631</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
        <v>15631</v>
      </c>
      <c r="F2056" s="215" t="s">
        <v>15631</v>
      </c>
      <c r="G2056" s="215" t="s">
        <v>15631</v>
      </c>
      <c r="H2056" s="216" t="str">
        <f ca="1">IF(ISERROR($V2056),"",OFFSET('Smelter Look-up'!$G$4,$V2056-4,0))</f>
        <v/>
      </c>
      <c r="I2056" s="217" t="s">
        <v>15631</v>
      </c>
      <c r="J2056" s="217" t="s">
        <v>15631</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
        <v>15631</v>
      </c>
      <c r="F2057" s="215" t="s">
        <v>15631</v>
      </c>
      <c r="G2057" s="215" t="s">
        <v>15631</v>
      </c>
      <c r="H2057" s="216" t="str">
        <f ca="1">IF(ISERROR($V2057),"",OFFSET('Smelter Look-up'!$G$4,$V2057-4,0))</f>
        <v/>
      </c>
      <c r="I2057" s="217" t="s">
        <v>15631</v>
      </c>
      <c r="J2057" s="217" t="s">
        <v>15631</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
        <v>15631</v>
      </c>
      <c r="F2058" s="215" t="s">
        <v>15631</v>
      </c>
      <c r="G2058" s="215" t="s">
        <v>15631</v>
      </c>
      <c r="H2058" s="216" t="str">
        <f ca="1">IF(ISERROR($V2058),"",OFFSET('Smelter Look-up'!$G$4,$V2058-4,0))</f>
        <v/>
      </c>
      <c r="I2058" s="217" t="s">
        <v>15631</v>
      </c>
      <c r="J2058" s="217" t="s">
        <v>15631</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
        <v>15631</v>
      </c>
      <c r="F2059" s="215" t="s">
        <v>15631</v>
      </c>
      <c r="G2059" s="215" t="s">
        <v>15631</v>
      </c>
      <c r="H2059" s="216" t="str">
        <f ca="1">IF(ISERROR($V2059),"",OFFSET('Smelter Look-up'!$G$4,$V2059-4,0))</f>
        <v/>
      </c>
      <c r="I2059" s="217" t="s">
        <v>15631</v>
      </c>
      <c r="J2059" s="217" t="s">
        <v>15631</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
        <v>15631</v>
      </c>
      <c r="F2060" s="215" t="s">
        <v>15631</v>
      </c>
      <c r="G2060" s="215" t="s">
        <v>15631</v>
      </c>
      <c r="H2060" s="216" t="str">
        <f ca="1">IF(ISERROR($V2060),"",OFFSET('Smelter Look-up'!$G$4,$V2060-4,0))</f>
        <v/>
      </c>
      <c r="I2060" s="217" t="s">
        <v>15631</v>
      </c>
      <c r="J2060" s="217" t="s">
        <v>15631</v>
      </c>
      <c r="K2060" s="268"/>
      <c r="L2060" s="268"/>
      <c r="M2060" s="268"/>
      <c r="N2060" s="268"/>
      <c r="O2060" s="268"/>
      <c r="P2060" s="218"/>
      <c r="Q2060" s="269"/>
      <c r="R2060" s="215" t="str">
        <f ca="1">IF(ISERROR($V2060),"",OFFSET('Smelter Look-up'!$C$4,$V2060-4,0)&amp;"")</f>
        <v/>
      </c>
      <c r="S2060" s="222" t="str">
        <f t="shared" ref="S2060:S2090" ca="1" si="294">IF(B2060="","",IF(ISERROR(MATCH($E2060,CL,0)),"Unknown",INDIRECT("'C'!$A$"&amp;MATCH($E2060,CL,0)+1)))</f>
        <v/>
      </c>
      <c r="T2060" s="222" t="str">
        <f ca="1">IF(B2060="","",IF(ISERROR(MATCH($J2060,SorP!$B$1:$B$6230,0)),"",INDIRECT("'SorP'!$A$"&amp;MATCH($J2060,SorP!$B$1:$B$6230,0))))</f>
        <v/>
      </c>
      <c r="U2060" s="238"/>
      <c r="V2060" s="270" t="e">
        <f>IF(C2060="",NA(),MATCH($B2060&amp;$C2060,'Smelter Look-up'!$J:$J,0))</f>
        <v>#N/A</v>
      </c>
      <c r="W2060" s="271"/>
      <c r="X2060" s="271">
        <f t="shared" ref="X2060:X2090" si="295">IF(AND(C2060="Smelter not listed",OR(LEN(D2060)=0,LEN(E2060)=0)),1,0)</f>
        <v>0</v>
      </c>
      <c r="Y2060" s="271"/>
      <c r="Z2060" s="271"/>
      <c r="AB2060" s="273" t="str">
        <f t="shared" ref="AB2060:AB2090" si="296">B2060&amp;C2060</f>
        <v/>
      </c>
    </row>
    <row r="2061" spans="1:28" s="272" customFormat="1" ht="20.25">
      <c r="A2061" s="214"/>
      <c r="B2061" s="215" t="str">
        <f>IF(LEN(A2061)=0,"",INDEX('Smelter Look-up'!$A:$A,MATCH($A2061,'Smelter Look-up'!$E:$E,0)))</f>
        <v/>
      </c>
      <c r="C2061" s="219" t="str">
        <f>IF(LEN(A2061)=0,"",INDEX('Smelter Look-up'!$C:$C,MATCH($A2061,'Smelter Look-up'!$E:$E,0)))</f>
        <v/>
      </c>
      <c r="D2061" s="278"/>
      <c r="E2061" s="215" t="s">
        <v>15631</v>
      </c>
      <c r="F2061" s="215" t="s">
        <v>15631</v>
      </c>
      <c r="G2061" s="215" t="s">
        <v>15631</v>
      </c>
      <c r="H2061" s="216" t="str">
        <f ca="1">IF(ISERROR($V2061),"",OFFSET('Smelter Look-up'!$G$4,$V2061-4,0))</f>
        <v/>
      </c>
      <c r="I2061" s="217" t="s">
        <v>15631</v>
      </c>
      <c r="J2061" s="217" t="s">
        <v>15631</v>
      </c>
      <c r="K2061" s="268"/>
      <c r="L2061" s="268"/>
      <c r="M2061" s="268"/>
      <c r="N2061" s="268"/>
      <c r="O2061" s="268"/>
      <c r="P2061" s="218"/>
      <c r="Q2061" s="269"/>
      <c r="R2061" s="215" t="str">
        <f ca="1">IF(ISERROR($V2061),"",OFFSET('Smelter Look-up'!$C$4,$V2061-4,0)&amp;"")</f>
        <v/>
      </c>
      <c r="S2061" s="222" t="str">
        <f t="shared" ca="1" si="294"/>
        <v/>
      </c>
      <c r="T2061" s="222" t="str">
        <f ca="1">IF(B2061="","",IF(ISERROR(MATCH($J2061,SorP!$B$1:$B$6230,0)),"",INDIRECT("'SorP'!$A$"&amp;MATCH($J2061,SorP!$B$1:$B$6230,0))))</f>
        <v/>
      </c>
      <c r="U2061" s="238"/>
      <c r="V2061" s="270" t="e">
        <f>IF(C2061="",NA(),MATCH($B2061&amp;$C2061,'Smelter Look-up'!$J:$J,0))</f>
        <v>#N/A</v>
      </c>
      <c r="W2061" s="271"/>
      <c r="X2061" s="271">
        <f t="shared" si="295"/>
        <v>0</v>
      </c>
      <c r="Y2061" s="271"/>
      <c r="Z2061" s="271"/>
      <c r="AB2061" s="273" t="str">
        <f t="shared" si="296"/>
        <v/>
      </c>
    </row>
    <row r="2062" spans="1:28" s="272" customFormat="1" ht="20.25">
      <c r="A2062" s="214"/>
      <c r="B2062" s="215" t="str">
        <f>IF(LEN(A2062)=0,"",INDEX('Smelter Look-up'!$A:$A,MATCH($A2062,'Smelter Look-up'!$E:$E,0)))</f>
        <v/>
      </c>
      <c r="C2062" s="219" t="str">
        <f>IF(LEN(A2062)=0,"",INDEX('Smelter Look-up'!$C:$C,MATCH($A2062,'Smelter Look-up'!$E:$E,0)))</f>
        <v/>
      </c>
      <c r="D2062" s="278"/>
      <c r="E2062" s="215" t="s">
        <v>15631</v>
      </c>
      <c r="F2062" s="215" t="s">
        <v>15631</v>
      </c>
      <c r="G2062" s="215" t="s">
        <v>15631</v>
      </c>
      <c r="H2062" s="216" t="str">
        <f ca="1">IF(ISERROR($V2062),"",OFFSET('Smelter Look-up'!$G$4,$V2062-4,0))</f>
        <v/>
      </c>
      <c r="I2062" s="217" t="s">
        <v>15631</v>
      </c>
      <c r="J2062" s="217" t="s">
        <v>15631</v>
      </c>
      <c r="K2062" s="268"/>
      <c r="L2062" s="268"/>
      <c r="M2062" s="268"/>
      <c r="N2062" s="268"/>
      <c r="O2062" s="268"/>
      <c r="P2062" s="218"/>
      <c r="Q2062" s="269"/>
      <c r="R2062" s="215" t="str">
        <f ca="1">IF(ISERROR($V2062),"",OFFSET('Smelter Look-up'!$C$4,$V2062-4,0)&amp;"")</f>
        <v/>
      </c>
      <c r="S2062" s="222" t="str">
        <f t="shared" ca="1" si="294"/>
        <v/>
      </c>
      <c r="T2062" s="222" t="str">
        <f ca="1">IF(B2062="","",IF(ISERROR(MATCH($J2062,SorP!$B$1:$B$6230,0)),"",INDIRECT("'SorP'!$A$"&amp;MATCH($J2062,SorP!$B$1:$B$6230,0))))</f>
        <v/>
      </c>
      <c r="U2062" s="238"/>
      <c r="V2062" s="270" t="e">
        <f>IF(C2062="",NA(),MATCH($B2062&amp;$C2062,'Smelter Look-up'!$J:$J,0))</f>
        <v>#N/A</v>
      </c>
      <c r="W2062" s="271"/>
      <c r="X2062" s="271">
        <f t="shared" si="295"/>
        <v>0</v>
      </c>
      <c r="Y2062" s="271"/>
      <c r="Z2062" s="271"/>
      <c r="AB2062" s="273" t="str">
        <f t="shared" si="296"/>
        <v/>
      </c>
    </row>
    <row r="2063" spans="1:28" s="272" customFormat="1" ht="20.25">
      <c r="A2063" s="214"/>
      <c r="B2063" s="215" t="str">
        <f>IF(LEN(A2063)=0,"",INDEX('Smelter Look-up'!$A:$A,MATCH($A2063,'Smelter Look-up'!$E:$E,0)))</f>
        <v/>
      </c>
      <c r="C2063" s="219" t="str">
        <f>IF(LEN(A2063)=0,"",INDEX('Smelter Look-up'!$C:$C,MATCH($A2063,'Smelter Look-up'!$E:$E,0)))</f>
        <v/>
      </c>
      <c r="D2063" s="278"/>
      <c r="E2063" s="215" t="s">
        <v>15631</v>
      </c>
      <c r="F2063" s="215" t="s">
        <v>15631</v>
      </c>
      <c r="G2063" s="215" t="s">
        <v>15631</v>
      </c>
      <c r="H2063" s="216" t="str">
        <f ca="1">IF(ISERROR($V2063),"",OFFSET('Smelter Look-up'!$G$4,$V2063-4,0))</f>
        <v/>
      </c>
      <c r="I2063" s="217" t="s">
        <v>15631</v>
      </c>
      <c r="J2063" s="217" t="s">
        <v>15631</v>
      </c>
      <c r="K2063" s="268"/>
      <c r="L2063" s="268"/>
      <c r="M2063" s="268"/>
      <c r="N2063" s="268"/>
      <c r="O2063" s="268"/>
      <c r="P2063" s="218"/>
      <c r="Q2063" s="269"/>
      <c r="R2063" s="215" t="str">
        <f ca="1">IF(ISERROR($V2063),"",OFFSET('Smelter Look-up'!$C$4,$V2063-4,0)&amp;"")</f>
        <v/>
      </c>
      <c r="S2063" s="222" t="str">
        <f t="shared" ca="1" si="294"/>
        <v/>
      </c>
      <c r="T2063" s="222" t="str">
        <f ca="1">IF(B2063="","",IF(ISERROR(MATCH($J2063,SorP!$B$1:$B$6230,0)),"",INDIRECT("'SorP'!$A$"&amp;MATCH($J2063,SorP!$B$1:$B$6230,0))))</f>
        <v/>
      </c>
      <c r="U2063" s="238"/>
      <c r="V2063" s="270" t="e">
        <f>IF(C2063="",NA(),MATCH($B2063&amp;$C2063,'Smelter Look-up'!$J:$J,0))</f>
        <v>#N/A</v>
      </c>
      <c r="W2063" s="271"/>
      <c r="X2063" s="271">
        <f t="shared" si="295"/>
        <v>0</v>
      </c>
      <c r="Y2063" s="271"/>
      <c r="Z2063" s="271"/>
      <c r="AB2063" s="273" t="str">
        <f t="shared" si="296"/>
        <v/>
      </c>
    </row>
    <row r="2064" spans="1:28" s="272" customFormat="1" ht="20.25">
      <c r="A2064" s="214"/>
      <c r="B2064" s="215" t="str">
        <f>IF(LEN(A2064)=0,"",INDEX('Smelter Look-up'!$A:$A,MATCH($A2064,'Smelter Look-up'!$E:$E,0)))</f>
        <v/>
      </c>
      <c r="C2064" s="219" t="str">
        <f>IF(LEN(A2064)=0,"",INDEX('Smelter Look-up'!$C:$C,MATCH($A2064,'Smelter Look-up'!$E:$E,0)))</f>
        <v/>
      </c>
      <c r="D2064" s="278"/>
      <c r="E2064" s="215" t="s">
        <v>15631</v>
      </c>
      <c r="F2064" s="215" t="s">
        <v>15631</v>
      </c>
      <c r="G2064" s="215" t="s">
        <v>15631</v>
      </c>
      <c r="H2064" s="216" t="str">
        <f ca="1">IF(ISERROR($V2064),"",OFFSET('Smelter Look-up'!$G$4,$V2064-4,0))</f>
        <v/>
      </c>
      <c r="I2064" s="217" t="s">
        <v>15631</v>
      </c>
      <c r="J2064" s="217" t="s">
        <v>15631</v>
      </c>
      <c r="K2064" s="268"/>
      <c r="L2064" s="268"/>
      <c r="M2064" s="268"/>
      <c r="N2064" s="268"/>
      <c r="O2064" s="268"/>
      <c r="P2064" s="218"/>
      <c r="Q2064" s="269"/>
      <c r="R2064" s="215" t="str">
        <f ca="1">IF(ISERROR($V2064),"",OFFSET('Smelter Look-up'!$C$4,$V2064-4,0)&amp;"")</f>
        <v/>
      </c>
      <c r="S2064" s="222" t="str">
        <f t="shared" ca="1" si="294"/>
        <v/>
      </c>
      <c r="T2064" s="222" t="str">
        <f ca="1">IF(B2064="","",IF(ISERROR(MATCH($J2064,SorP!$B$1:$B$6230,0)),"",INDIRECT("'SorP'!$A$"&amp;MATCH($J2064,SorP!$B$1:$B$6230,0))))</f>
        <v/>
      </c>
      <c r="U2064" s="238"/>
      <c r="V2064" s="270" t="e">
        <f>IF(C2064="",NA(),MATCH($B2064&amp;$C2064,'Smelter Look-up'!$J:$J,0))</f>
        <v>#N/A</v>
      </c>
      <c r="W2064" s="271"/>
      <c r="X2064" s="271">
        <f t="shared" si="295"/>
        <v>0</v>
      </c>
      <c r="Y2064" s="271"/>
      <c r="Z2064" s="271"/>
      <c r="AB2064" s="273" t="str">
        <f t="shared" si="296"/>
        <v/>
      </c>
    </row>
    <row r="2065" spans="1:28" s="272" customFormat="1" ht="20.25">
      <c r="A2065" s="214"/>
      <c r="B2065" s="215" t="str">
        <f>IF(LEN(A2065)=0,"",INDEX('Smelter Look-up'!$A:$A,MATCH($A2065,'Smelter Look-up'!$E:$E,0)))</f>
        <v/>
      </c>
      <c r="C2065" s="219" t="str">
        <f>IF(LEN(A2065)=0,"",INDEX('Smelter Look-up'!$C:$C,MATCH($A2065,'Smelter Look-up'!$E:$E,0)))</f>
        <v/>
      </c>
      <c r="D2065" s="278"/>
      <c r="E2065" s="215" t="s">
        <v>15631</v>
      </c>
      <c r="F2065" s="215" t="s">
        <v>15631</v>
      </c>
      <c r="G2065" s="215" t="s">
        <v>15631</v>
      </c>
      <c r="H2065" s="216" t="str">
        <f ca="1">IF(ISERROR($V2065),"",OFFSET('Smelter Look-up'!$G$4,$V2065-4,0))</f>
        <v/>
      </c>
      <c r="I2065" s="217" t="s">
        <v>15631</v>
      </c>
      <c r="J2065" s="217" t="s">
        <v>15631</v>
      </c>
      <c r="K2065" s="268"/>
      <c r="L2065" s="268"/>
      <c r="M2065" s="268"/>
      <c r="N2065" s="268"/>
      <c r="O2065" s="268"/>
      <c r="P2065" s="218"/>
      <c r="Q2065" s="269"/>
      <c r="R2065" s="215" t="str">
        <f ca="1">IF(ISERROR($V2065),"",OFFSET('Smelter Look-up'!$C$4,$V2065-4,0)&amp;"")</f>
        <v/>
      </c>
      <c r="S2065" s="222" t="str">
        <f t="shared" ca="1" si="294"/>
        <v/>
      </c>
      <c r="T2065" s="222" t="str">
        <f ca="1">IF(B2065="","",IF(ISERROR(MATCH($J2065,SorP!$B$1:$B$6230,0)),"",INDIRECT("'SorP'!$A$"&amp;MATCH($J2065,SorP!$B$1:$B$6230,0))))</f>
        <v/>
      </c>
      <c r="U2065" s="238"/>
      <c r="V2065" s="270" t="e">
        <f>IF(C2065="",NA(),MATCH($B2065&amp;$C2065,'Smelter Look-up'!$J:$J,0))</f>
        <v>#N/A</v>
      </c>
      <c r="W2065" s="271"/>
      <c r="X2065" s="271">
        <f t="shared" si="295"/>
        <v>0</v>
      </c>
      <c r="Y2065" s="271"/>
      <c r="Z2065" s="271"/>
      <c r="AB2065" s="273" t="str">
        <f t="shared" si="296"/>
        <v/>
      </c>
    </row>
    <row r="2066" spans="1:28" s="272" customFormat="1" ht="20.25">
      <c r="A2066" s="214"/>
      <c r="B2066" s="215" t="str">
        <f>IF(LEN(A2066)=0,"",INDEX('Smelter Look-up'!$A:$A,MATCH($A2066,'Smelter Look-up'!$E:$E,0)))</f>
        <v/>
      </c>
      <c r="C2066" s="219" t="str">
        <f>IF(LEN(A2066)=0,"",INDEX('Smelter Look-up'!$C:$C,MATCH($A2066,'Smelter Look-up'!$E:$E,0)))</f>
        <v/>
      </c>
      <c r="D2066" s="278"/>
      <c r="E2066" s="215" t="s">
        <v>15631</v>
      </c>
      <c r="F2066" s="215" t="s">
        <v>15631</v>
      </c>
      <c r="G2066" s="215" t="s">
        <v>15631</v>
      </c>
      <c r="H2066" s="216" t="str">
        <f ca="1">IF(ISERROR($V2066),"",OFFSET('Smelter Look-up'!$G$4,$V2066-4,0))</f>
        <v/>
      </c>
      <c r="I2066" s="217" t="s">
        <v>15631</v>
      </c>
      <c r="J2066" s="217" t="s">
        <v>15631</v>
      </c>
      <c r="K2066" s="268"/>
      <c r="L2066" s="268"/>
      <c r="M2066" s="268"/>
      <c r="N2066" s="268"/>
      <c r="O2066" s="268"/>
      <c r="P2066" s="218"/>
      <c r="Q2066" s="269"/>
      <c r="R2066" s="215" t="str">
        <f ca="1">IF(ISERROR($V2066),"",OFFSET('Smelter Look-up'!$C$4,$V2066-4,0)&amp;"")</f>
        <v/>
      </c>
      <c r="S2066" s="222" t="str">
        <f t="shared" ca="1" si="294"/>
        <v/>
      </c>
      <c r="T2066" s="222" t="str">
        <f ca="1">IF(B2066="","",IF(ISERROR(MATCH($J2066,SorP!$B$1:$B$6230,0)),"",INDIRECT("'SorP'!$A$"&amp;MATCH($J2066,SorP!$B$1:$B$6230,0))))</f>
        <v/>
      </c>
      <c r="U2066" s="238"/>
      <c r="V2066" s="270" t="e">
        <f>IF(C2066="",NA(),MATCH($B2066&amp;$C2066,'Smelter Look-up'!$J:$J,0))</f>
        <v>#N/A</v>
      </c>
      <c r="W2066" s="271"/>
      <c r="X2066" s="271">
        <f t="shared" si="295"/>
        <v>0</v>
      </c>
      <c r="Y2066" s="271"/>
      <c r="Z2066" s="271"/>
      <c r="AB2066" s="273" t="str">
        <f t="shared" si="296"/>
        <v/>
      </c>
    </row>
    <row r="2067" spans="1:28" s="272" customFormat="1" ht="20.25">
      <c r="A2067" s="214"/>
      <c r="B2067" s="215" t="str">
        <f>IF(LEN(A2067)=0,"",INDEX('Smelter Look-up'!$A:$A,MATCH($A2067,'Smelter Look-up'!$E:$E,0)))</f>
        <v/>
      </c>
      <c r="C2067" s="219" t="str">
        <f>IF(LEN(A2067)=0,"",INDEX('Smelter Look-up'!$C:$C,MATCH($A2067,'Smelter Look-up'!$E:$E,0)))</f>
        <v/>
      </c>
      <c r="D2067" s="278"/>
      <c r="E2067" s="215" t="s">
        <v>15631</v>
      </c>
      <c r="F2067" s="215" t="s">
        <v>15631</v>
      </c>
      <c r="G2067" s="215" t="s">
        <v>15631</v>
      </c>
      <c r="H2067" s="216" t="str">
        <f ca="1">IF(ISERROR($V2067),"",OFFSET('Smelter Look-up'!$G$4,$V2067-4,0))</f>
        <v/>
      </c>
      <c r="I2067" s="217" t="s">
        <v>15631</v>
      </c>
      <c r="J2067" s="217" t="s">
        <v>15631</v>
      </c>
      <c r="K2067" s="268"/>
      <c r="L2067" s="268"/>
      <c r="M2067" s="268"/>
      <c r="N2067" s="268"/>
      <c r="O2067" s="268"/>
      <c r="P2067" s="218"/>
      <c r="Q2067" s="269"/>
      <c r="R2067" s="215" t="str">
        <f ca="1">IF(ISERROR($V2067),"",OFFSET('Smelter Look-up'!$C$4,$V2067-4,0)&amp;"")</f>
        <v/>
      </c>
      <c r="S2067" s="222" t="str">
        <f t="shared" ca="1" si="294"/>
        <v/>
      </c>
      <c r="T2067" s="222" t="str">
        <f ca="1">IF(B2067="","",IF(ISERROR(MATCH($J2067,SorP!$B$1:$B$6230,0)),"",INDIRECT("'SorP'!$A$"&amp;MATCH($J2067,SorP!$B$1:$B$6230,0))))</f>
        <v/>
      </c>
      <c r="U2067" s="238"/>
      <c r="V2067" s="270" t="e">
        <f>IF(C2067="",NA(),MATCH($B2067&amp;$C2067,'Smelter Look-up'!$J:$J,0))</f>
        <v>#N/A</v>
      </c>
      <c r="W2067" s="271"/>
      <c r="X2067" s="271">
        <f t="shared" si="295"/>
        <v>0</v>
      </c>
      <c r="Y2067" s="271"/>
      <c r="Z2067" s="271"/>
      <c r="AB2067" s="273" t="str">
        <f t="shared" si="296"/>
        <v/>
      </c>
    </row>
    <row r="2068" spans="1:28" s="272" customFormat="1" ht="20.25">
      <c r="A2068" s="214"/>
      <c r="B2068" s="215" t="str">
        <f>IF(LEN(A2068)=0,"",INDEX('Smelter Look-up'!$A:$A,MATCH($A2068,'Smelter Look-up'!$E:$E,0)))</f>
        <v/>
      </c>
      <c r="C2068" s="219" t="str">
        <f>IF(LEN(A2068)=0,"",INDEX('Smelter Look-up'!$C:$C,MATCH($A2068,'Smelter Look-up'!$E:$E,0)))</f>
        <v/>
      </c>
      <c r="D2068" s="278"/>
      <c r="E2068" s="215" t="s">
        <v>15631</v>
      </c>
      <c r="F2068" s="215" t="s">
        <v>15631</v>
      </c>
      <c r="G2068" s="215" t="s">
        <v>15631</v>
      </c>
      <c r="H2068" s="216" t="str">
        <f ca="1">IF(ISERROR($V2068),"",OFFSET('Smelter Look-up'!$G$4,$V2068-4,0))</f>
        <v/>
      </c>
      <c r="I2068" s="217" t="s">
        <v>15631</v>
      </c>
      <c r="J2068" s="217" t="s">
        <v>15631</v>
      </c>
      <c r="K2068" s="268"/>
      <c r="L2068" s="268"/>
      <c r="M2068" s="268"/>
      <c r="N2068" s="268"/>
      <c r="O2068" s="268"/>
      <c r="P2068" s="218"/>
      <c r="Q2068" s="269"/>
      <c r="R2068" s="215" t="str">
        <f ca="1">IF(ISERROR($V2068),"",OFFSET('Smelter Look-up'!$C$4,$V2068-4,0)&amp;"")</f>
        <v/>
      </c>
      <c r="S2068" s="222" t="str">
        <f t="shared" ca="1" si="294"/>
        <v/>
      </c>
      <c r="T2068" s="222" t="str">
        <f ca="1">IF(B2068="","",IF(ISERROR(MATCH($J2068,SorP!$B$1:$B$6230,0)),"",INDIRECT("'SorP'!$A$"&amp;MATCH($J2068,SorP!$B$1:$B$6230,0))))</f>
        <v/>
      </c>
      <c r="U2068" s="238"/>
      <c r="V2068" s="270" t="e">
        <f>IF(C2068="",NA(),MATCH($B2068&amp;$C2068,'Smelter Look-up'!$J:$J,0))</f>
        <v>#N/A</v>
      </c>
      <c r="W2068" s="271"/>
      <c r="X2068" s="271">
        <f t="shared" si="295"/>
        <v>0</v>
      </c>
      <c r="Y2068" s="271"/>
      <c r="Z2068" s="271"/>
      <c r="AB2068" s="273" t="str">
        <f t="shared" si="296"/>
        <v/>
      </c>
    </row>
    <row r="2069" spans="1:28" s="272" customFormat="1" ht="20.25">
      <c r="A2069" s="214"/>
      <c r="B2069" s="215" t="str">
        <f>IF(LEN(A2069)=0,"",INDEX('Smelter Look-up'!$A:$A,MATCH($A2069,'Smelter Look-up'!$E:$E,0)))</f>
        <v/>
      </c>
      <c r="C2069" s="219" t="str">
        <f>IF(LEN(A2069)=0,"",INDEX('Smelter Look-up'!$C:$C,MATCH($A2069,'Smelter Look-up'!$E:$E,0)))</f>
        <v/>
      </c>
      <c r="D2069" s="278"/>
      <c r="E2069" s="215" t="s">
        <v>15631</v>
      </c>
      <c r="F2069" s="215" t="s">
        <v>15631</v>
      </c>
      <c r="G2069" s="215" t="s">
        <v>15631</v>
      </c>
      <c r="H2069" s="216" t="str">
        <f ca="1">IF(ISERROR($V2069),"",OFFSET('Smelter Look-up'!$G$4,$V2069-4,0))</f>
        <v/>
      </c>
      <c r="I2069" s="217" t="s">
        <v>15631</v>
      </c>
      <c r="J2069" s="217" t="s">
        <v>15631</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si="295"/>
        <v>0</v>
      </c>
      <c r="Y2069" s="271"/>
      <c r="Z2069" s="271"/>
      <c r="AB2069" s="273" t="str">
        <f t="shared" si="296"/>
        <v/>
      </c>
    </row>
    <row r="2070" spans="1:28" s="272" customFormat="1" ht="20.25">
      <c r="A2070" s="214"/>
      <c r="B2070" s="215" t="str">
        <f>IF(LEN(A2070)=0,"",INDEX('Smelter Look-up'!$A:$A,MATCH($A2070,'Smelter Look-up'!$E:$E,0)))</f>
        <v/>
      </c>
      <c r="C2070" s="219" t="str">
        <f>IF(LEN(A2070)=0,"",INDEX('Smelter Look-up'!$C:$C,MATCH($A2070,'Smelter Look-up'!$E:$E,0)))</f>
        <v/>
      </c>
      <c r="D2070" s="278"/>
      <c r="E2070" s="215" t="s">
        <v>15631</v>
      </c>
      <c r="F2070" s="215" t="s">
        <v>15631</v>
      </c>
      <c r="G2070" s="215" t="s">
        <v>15631</v>
      </c>
      <c r="H2070" s="216" t="str">
        <f ca="1">IF(ISERROR($V2070),"",OFFSET('Smelter Look-up'!$G$4,$V2070-4,0))</f>
        <v/>
      </c>
      <c r="I2070" s="217" t="s">
        <v>15631</v>
      </c>
      <c r="J2070" s="217" t="s">
        <v>15631</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si="295"/>
        <v>0</v>
      </c>
      <c r="Y2070" s="271"/>
      <c r="Z2070" s="271"/>
      <c r="AB2070" s="273" t="str">
        <f t="shared" si="296"/>
        <v/>
      </c>
    </row>
    <row r="2071" spans="1:28" s="272" customFormat="1" ht="20.25">
      <c r="A2071" s="214"/>
      <c r="B2071" s="215" t="str">
        <f>IF(LEN(A2071)=0,"",INDEX('Smelter Look-up'!$A:$A,MATCH($A2071,'Smelter Look-up'!$E:$E,0)))</f>
        <v/>
      </c>
      <c r="C2071" s="219" t="str">
        <f>IF(LEN(A2071)=0,"",INDEX('Smelter Look-up'!$C:$C,MATCH($A2071,'Smelter Look-up'!$E:$E,0)))</f>
        <v/>
      </c>
      <c r="D2071" s="278"/>
      <c r="E2071" s="215" t="s">
        <v>15631</v>
      </c>
      <c r="F2071" s="215" t="s">
        <v>15631</v>
      </c>
      <c r="G2071" s="215" t="s">
        <v>15631</v>
      </c>
      <c r="H2071" s="216" t="str">
        <f ca="1">IF(ISERROR($V2071),"",OFFSET('Smelter Look-up'!$G$4,$V2071-4,0))</f>
        <v/>
      </c>
      <c r="I2071" s="217" t="s">
        <v>15631</v>
      </c>
      <c r="J2071" s="217" t="s">
        <v>15631</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si="295"/>
        <v>0</v>
      </c>
      <c r="Y2071" s="271"/>
      <c r="Z2071" s="271"/>
      <c r="AB2071" s="273" t="str">
        <f t="shared" si="296"/>
        <v/>
      </c>
    </row>
    <row r="2072" spans="1:28" s="272" customFormat="1" ht="20.25">
      <c r="A2072" s="214"/>
      <c r="B2072" s="215" t="str">
        <f>IF(LEN(A2072)=0,"",INDEX('Smelter Look-up'!$A:$A,MATCH($A2072,'Smelter Look-up'!$E:$E,0)))</f>
        <v/>
      </c>
      <c r="C2072" s="219" t="str">
        <f>IF(LEN(A2072)=0,"",INDEX('Smelter Look-up'!$C:$C,MATCH($A2072,'Smelter Look-up'!$E:$E,0)))</f>
        <v/>
      </c>
      <c r="D2072" s="278"/>
      <c r="E2072" s="215" t="s">
        <v>15631</v>
      </c>
      <c r="F2072" s="215" t="s">
        <v>15631</v>
      </c>
      <c r="G2072" s="215" t="s">
        <v>15631</v>
      </c>
      <c r="H2072" s="216" t="str">
        <f ca="1">IF(ISERROR($V2072),"",OFFSET('Smelter Look-up'!$G$4,$V2072-4,0))</f>
        <v/>
      </c>
      <c r="I2072" s="217" t="s">
        <v>15631</v>
      </c>
      <c r="J2072" s="217" t="s">
        <v>15631</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si="295"/>
        <v>0</v>
      </c>
      <c r="Y2072" s="271"/>
      <c r="Z2072" s="271"/>
      <c r="AB2072" s="273" t="str">
        <f t="shared" si="296"/>
        <v/>
      </c>
    </row>
    <row r="2073" spans="1:28" s="272" customFormat="1" ht="20.25">
      <c r="A2073" s="214"/>
      <c r="B2073" s="215" t="str">
        <f>IF(LEN(A2073)=0,"",INDEX('Smelter Look-up'!$A:$A,MATCH($A2073,'Smelter Look-up'!$E:$E,0)))</f>
        <v/>
      </c>
      <c r="C2073" s="219" t="str">
        <f>IF(LEN(A2073)=0,"",INDEX('Smelter Look-up'!$C:$C,MATCH($A2073,'Smelter Look-up'!$E:$E,0)))</f>
        <v/>
      </c>
      <c r="D2073" s="278"/>
      <c r="E2073" s="215" t="s">
        <v>15631</v>
      </c>
      <c r="F2073" s="215" t="s">
        <v>15631</v>
      </c>
      <c r="G2073" s="215" t="s">
        <v>15631</v>
      </c>
      <c r="H2073" s="216" t="str">
        <f ca="1">IF(ISERROR($V2073),"",OFFSET('Smelter Look-up'!$G$4,$V2073-4,0))</f>
        <v/>
      </c>
      <c r="I2073" s="217" t="s">
        <v>15631</v>
      </c>
      <c r="J2073" s="217" t="s">
        <v>15631</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si="295"/>
        <v>0</v>
      </c>
      <c r="Y2073" s="271"/>
      <c r="Z2073" s="271"/>
      <c r="AB2073" s="273" t="str">
        <f t="shared" si="296"/>
        <v/>
      </c>
    </row>
    <row r="2074" spans="1:28" s="272" customFormat="1" ht="20.25">
      <c r="A2074" s="214"/>
      <c r="B2074" s="215" t="str">
        <f>IF(LEN(A2074)=0,"",INDEX('Smelter Look-up'!$A:$A,MATCH($A2074,'Smelter Look-up'!$E:$E,0)))</f>
        <v/>
      </c>
      <c r="C2074" s="219" t="str">
        <f>IF(LEN(A2074)=0,"",INDEX('Smelter Look-up'!$C:$C,MATCH($A2074,'Smelter Look-up'!$E:$E,0)))</f>
        <v/>
      </c>
      <c r="D2074" s="278"/>
      <c r="E2074" s="215" t="s">
        <v>15631</v>
      </c>
      <c r="F2074" s="215" t="s">
        <v>15631</v>
      </c>
      <c r="G2074" s="215" t="s">
        <v>15631</v>
      </c>
      <c r="H2074" s="216" t="str">
        <f ca="1">IF(ISERROR($V2074),"",OFFSET('Smelter Look-up'!$G$4,$V2074-4,0))</f>
        <v/>
      </c>
      <c r="I2074" s="217" t="s">
        <v>15631</v>
      </c>
      <c r="J2074" s="217" t="s">
        <v>15631</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si="295"/>
        <v>0</v>
      </c>
      <c r="Y2074" s="271"/>
      <c r="Z2074" s="271"/>
      <c r="AB2074" s="273" t="str">
        <f t="shared" si="296"/>
        <v/>
      </c>
    </row>
    <row r="2075" spans="1:28" s="272" customFormat="1" ht="20.25">
      <c r="A2075" s="214"/>
      <c r="B2075" s="215" t="str">
        <f>IF(LEN(A2075)=0,"",INDEX('Smelter Look-up'!$A:$A,MATCH($A2075,'Smelter Look-up'!$E:$E,0)))</f>
        <v/>
      </c>
      <c r="C2075" s="219" t="str">
        <f>IF(LEN(A2075)=0,"",INDEX('Smelter Look-up'!$C:$C,MATCH($A2075,'Smelter Look-up'!$E:$E,0)))</f>
        <v/>
      </c>
      <c r="D2075" s="278"/>
      <c r="E2075" s="215" t="s">
        <v>15631</v>
      </c>
      <c r="F2075" s="215" t="s">
        <v>15631</v>
      </c>
      <c r="G2075" s="215" t="s">
        <v>15631</v>
      </c>
      <c r="H2075" s="216" t="str">
        <f ca="1">IF(ISERROR($V2075),"",OFFSET('Smelter Look-up'!$G$4,$V2075-4,0))</f>
        <v/>
      </c>
      <c r="I2075" s="217" t="s">
        <v>15631</v>
      </c>
      <c r="J2075" s="217" t="s">
        <v>15631</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
        <v>15631</v>
      </c>
      <c r="F2076" s="215" t="s">
        <v>15631</v>
      </c>
      <c r="G2076" s="215" t="s">
        <v>15631</v>
      </c>
      <c r="H2076" s="216" t="str">
        <f ca="1">IF(ISERROR($V2076),"",OFFSET('Smelter Look-up'!$G$4,$V2076-4,0))</f>
        <v/>
      </c>
      <c r="I2076" s="217" t="s">
        <v>15631</v>
      </c>
      <c r="J2076" s="217" t="s">
        <v>15631</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
        <v>15631</v>
      </c>
      <c r="F2077" s="215" t="s">
        <v>15631</v>
      </c>
      <c r="G2077" s="215" t="s">
        <v>15631</v>
      </c>
      <c r="H2077" s="216" t="str">
        <f ca="1">IF(ISERROR($V2077),"",OFFSET('Smelter Look-up'!$G$4,$V2077-4,0))</f>
        <v/>
      </c>
      <c r="I2077" s="217" t="s">
        <v>15631</v>
      </c>
      <c r="J2077" s="217" t="s">
        <v>15631</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
        <v>15631</v>
      </c>
      <c r="F2078" s="215" t="s">
        <v>15631</v>
      </c>
      <c r="G2078" s="215" t="s">
        <v>15631</v>
      </c>
      <c r="H2078" s="216" t="str">
        <f ca="1">IF(ISERROR($V2078),"",OFFSET('Smelter Look-up'!$G$4,$V2078-4,0))</f>
        <v/>
      </c>
      <c r="I2078" s="217" t="s">
        <v>15631</v>
      </c>
      <c r="J2078" s="217" t="s">
        <v>15631</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
        <v>15631</v>
      </c>
      <c r="F2079" s="215" t="s">
        <v>15631</v>
      </c>
      <c r="G2079" s="215" t="s">
        <v>15631</v>
      </c>
      <c r="H2079" s="216" t="str">
        <f ca="1">IF(ISERROR($V2079),"",OFFSET('Smelter Look-up'!$G$4,$V2079-4,0))</f>
        <v/>
      </c>
      <c r="I2079" s="217" t="s">
        <v>15631</v>
      </c>
      <c r="J2079" s="217" t="s">
        <v>15631</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
        <v>15631</v>
      </c>
      <c r="F2080" s="215" t="s">
        <v>15631</v>
      </c>
      <c r="G2080" s="215" t="s">
        <v>15631</v>
      </c>
      <c r="H2080" s="216" t="str">
        <f ca="1">IF(ISERROR($V2080),"",OFFSET('Smelter Look-up'!$G$4,$V2080-4,0))</f>
        <v/>
      </c>
      <c r="I2080" s="217" t="s">
        <v>15631</v>
      </c>
      <c r="J2080" s="217" t="s">
        <v>15631</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
        <v>15631</v>
      </c>
      <c r="F2081" s="215" t="s">
        <v>15631</v>
      </c>
      <c r="G2081" s="215" t="s">
        <v>15631</v>
      </c>
      <c r="H2081" s="216" t="str">
        <f ca="1">IF(ISERROR($V2081),"",OFFSET('Smelter Look-up'!$G$4,$V2081-4,0))</f>
        <v/>
      </c>
      <c r="I2081" s="217" t="s">
        <v>15631</v>
      </c>
      <c r="J2081" s="217" t="s">
        <v>15631</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
        <v>15631</v>
      </c>
      <c r="F2082" s="215" t="s">
        <v>15631</v>
      </c>
      <c r="G2082" s="215" t="s">
        <v>15631</v>
      </c>
      <c r="H2082" s="216" t="str">
        <f ca="1">IF(ISERROR($V2082),"",OFFSET('Smelter Look-up'!$G$4,$V2082-4,0))</f>
        <v/>
      </c>
      <c r="I2082" s="217" t="s">
        <v>15631</v>
      </c>
      <c r="J2082" s="217" t="s">
        <v>15631</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
        <v>15631</v>
      </c>
      <c r="F2083" s="215" t="s">
        <v>15631</v>
      </c>
      <c r="G2083" s="215" t="s">
        <v>15631</v>
      </c>
      <c r="H2083" s="216" t="str">
        <f ca="1">IF(ISERROR($V2083),"",OFFSET('Smelter Look-up'!$G$4,$V2083-4,0))</f>
        <v/>
      </c>
      <c r="I2083" s="217" t="s">
        <v>15631</v>
      </c>
      <c r="J2083" s="217" t="s">
        <v>15631</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
        <v>15631</v>
      </c>
      <c r="F2084" s="215" t="s">
        <v>15631</v>
      </c>
      <c r="G2084" s="215" t="s">
        <v>15631</v>
      </c>
      <c r="H2084" s="216" t="str">
        <f ca="1">IF(ISERROR($V2084),"",OFFSET('Smelter Look-up'!$G$4,$V2084-4,0))</f>
        <v/>
      </c>
      <c r="I2084" s="217" t="s">
        <v>15631</v>
      </c>
      <c r="J2084" s="217" t="s">
        <v>15631</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
        <v>15631</v>
      </c>
      <c r="F2085" s="215" t="s">
        <v>15631</v>
      </c>
      <c r="G2085" s="215" t="s">
        <v>15631</v>
      </c>
      <c r="H2085" s="216" t="str">
        <f ca="1">IF(ISERROR($V2085),"",OFFSET('Smelter Look-up'!$G$4,$V2085-4,0))</f>
        <v/>
      </c>
      <c r="I2085" s="217" t="s">
        <v>15631</v>
      </c>
      <c r="J2085" s="217" t="s">
        <v>15631</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
        <v>15631</v>
      </c>
      <c r="F2086" s="215" t="s">
        <v>15631</v>
      </c>
      <c r="G2086" s="215" t="s">
        <v>15631</v>
      </c>
      <c r="H2086" s="216" t="str">
        <f ca="1">IF(ISERROR($V2086),"",OFFSET('Smelter Look-up'!$G$4,$V2086-4,0))</f>
        <v/>
      </c>
      <c r="I2086" s="217" t="s">
        <v>15631</v>
      </c>
      <c r="J2086" s="217" t="s">
        <v>15631</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
        <v>15631</v>
      </c>
      <c r="F2087" s="215" t="s">
        <v>15631</v>
      </c>
      <c r="G2087" s="215" t="s">
        <v>15631</v>
      </c>
      <c r="H2087" s="216" t="str">
        <f ca="1">IF(ISERROR($V2087),"",OFFSET('Smelter Look-up'!$G$4,$V2087-4,0))</f>
        <v/>
      </c>
      <c r="I2087" s="217" t="s">
        <v>15631</v>
      </c>
      <c r="J2087" s="217" t="s">
        <v>15631</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
        <v>15631</v>
      </c>
      <c r="F2088" s="215" t="s">
        <v>15631</v>
      </c>
      <c r="G2088" s="215" t="s">
        <v>15631</v>
      </c>
      <c r="H2088" s="216" t="str">
        <f ca="1">IF(ISERROR($V2088),"",OFFSET('Smelter Look-up'!$G$4,$V2088-4,0))</f>
        <v/>
      </c>
      <c r="I2088" s="217" t="s">
        <v>15631</v>
      </c>
      <c r="J2088" s="217" t="s">
        <v>15631</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
        <v>15631</v>
      </c>
      <c r="F2089" s="215" t="s">
        <v>15631</v>
      </c>
      <c r="G2089" s="215" t="s">
        <v>15631</v>
      </c>
      <c r="H2089" s="216" t="str">
        <f ca="1">IF(ISERROR($V2089),"",OFFSET('Smelter Look-up'!$G$4,$V2089-4,0))</f>
        <v/>
      </c>
      <c r="I2089" s="217" t="s">
        <v>15631</v>
      </c>
      <c r="J2089" s="217" t="s">
        <v>15631</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
        <v>15631</v>
      </c>
      <c r="F2090" s="215" t="s">
        <v>15631</v>
      </c>
      <c r="G2090" s="215" t="s">
        <v>15631</v>
      </c>
      <c r="H2090" s="216" t="str">
        <f ca="1">IF(ISERROR($V2090),"",OFFSET('Smelter Look-up'!$G$4,$V2090-4,0))</f>
        <v/>
      </c>
      <c r="I2090" s="217" t="s">
        <v>15631</v>
      </c>
      <c r="J2090" s="217" t="s">
        <v>15631</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
        <v>15631</v>
      </c>
      <c r="F2091" s="215" t="s">
        <v>15631</v>
      </c>
      <c r="G2091" s="215" t="s">
        <v>15631</v>
      </c>
      <c r="H2091" s="216" t="str">
        <f ca="1">IF(ISERROR($V2091),"",OFFSET('Smelter Look-up'!$G$4,$V2091-4,0))</f>
        <v/>
      </c>
      <c r="I2091" s="217" t="s">
        <v>15631</v>
      </c>
      <c r="J2091" s="217" t="s">
        <v>15631</v>
      </c>
      <c r="K2091" s="268"/>
      <c r="L2091" s="268"/>
      <c r="M2091" s="268"/>
      <c r="N2091" s="268"/>
      <c r="O2091" s="268"/>
      <c r="P2091" s="218"/>
      <c r="Q2091" s="269"/>
      <c r="R2091" s="215" t="str">
        <f ca="1">IF(ISERROR($V2091),"",OFFSET('Smelter Look-up'!$C$4,$V2091-4,0)&amp;"")</f>
        <v/>
      </c>
      <c r="S2091" s="222" t="str">
        <f t="shared" ref="S2091" ca="1" si="297">IF(B2091="","",IF(ISERROR(MATCH($E2091,CL,0)),"Unknown",INDIRECT("'C'!$A$"&amp;MATCH($E2091,CL,0)+1)))</f>
        <v/>
      </c>
      <c r="T2091" s="222" t="str">
        <f ca="1">IF(B2091="","",IF(ISERROR(MATCH($J2091,SorP!$B$1:$B$6230,0)),"",INDIRECT("'SorP'!$A$"&amp;MATCH($J2091,SorP!$B$1:$B$6230,0))))</f>
        <v/>
      </c>
      <c r="U2091" s="238"/>
      <c r="V2091" s="270" t="e">
        <f>IF(C2091="",NA(),MATCH($B2091&amp;$C2091,'Smelter Look-up'!$J:$J,0))</f>
        <v>#N/A</v>
      </c>
      <c r="W2091" s="271"/>
      <c r="X2091" s="271">
        <f t="shared" ref="X2091" si="298">IF(AND(C2091="Smelter not listed",OR(LEN(D2091)=0,LEN(E2091)=0)),1,0)</f>
        <v>0</v>
      </c>
      <c r="Y2091" s="271"/>
      <c r="Z2091" s="271"/>
      <c r="AB2091" s="273" t="str">
        <f t="shared" ref="AB2091" si="299">B2091&amp;C2091</f>
        <v/>
      </c>
    </row>
    <row r="2092" spans="1:28" s="272" customFormat="1" ht="20.25">
      <c r="A2092" s="214"/>
      <c r="B2092" s="215" t="str">
        <f>IF(LEN(A2092)=0,"",INDEX('Smelter Look-up'!$A:$A,MATCH($A2092,'Smelter Look-up'!$E:$E,0)))</f>
        <v/>
      </c>
      <c r="C2092" s="219" t="str">
        <f>IF(LEN(A2092)=0,"",INDEX('Smelter Look-up'!$C:$C,MATCH($A2092,'Smelter Look-up'!$E:$E,0)))</f>
        <v/>
      </c>
      <c r="D2092" s="278"/>
      <c r="E2092" s="215" t="s">
        <v>15631</v>
      </c>
      <c r="F2092" s="215" t="s">
        <v>15631</v>
      </c>
      <c r="G2092" s="215" t="s">
        <v>15631</v>
      </c>
      <c r="H2092" s="216" t="str">
        <f ca="1">IF(ISERROR($V2092),"",OFFSET('Smelter Look-up'!$G$4,$V2092-4,0))</f>
        <v/>
      </c>
      <c r="I2092" s="217" t="s">
        <v>15631</v>
      </c>
      <c r="J2092" s="217" t="s">
        <v>15631</v>
      </c>
      <c r="K2092" s="268"/>
      <c r="L2092" s="268"/>
      <c r="M2092" s="268"/>
      <c r="N2092" s="268"/>
      <c r="O2092" s="268"/>
      <c r="P2092" s="218"/>
      <c r="Q2092" s="269"/>
      <c r="R2092" s="215" t="str">
        <f ca="1">IF(ISERROR($V2092),"",OFFSET('Smelter Look-up'!$C$4,$V2092-4,0)&amp;"")</f>
        <v/>
      </c>
      <c r="S2092" s="222" t="str">
        <f t="shared" ref="S2092:S2123" ca="1" si="300">IF(B2092="","",IF(ISERROR(MATCH($E2092,CL,0)),"Unknown",INDIRECT("'C'!$A$"&amp;MATCH($E2092,CL,0)+1)))</f>
        <v/>
      </c>
      <c r="T2092" s="222" t="str">
        <f ca="1">IF(B2092="","",IF(ISERROR(MATCH($J2092,SorP!$B$1:$B$6230,0)),"",INDIRECT("'SorP'!$A$"&amp;MATCH($J2092,SorP!$B$1:$B$6230,0))))</f>
        <v/>
      </c>
      <c r="U2092" s="238"/>
      <c r="V2092" s="270" t="e">
        <f>IF(C2092="",NA(),MATCH($B2092&amp;$C2092,'Smelter Look-up'!$J:$J,0))</f>
        <v>#N/A</v>
      </c>
      <c r="W2092" s="271"/>
      <c r="X2092" s="271">
        <f t="shared" ref="X2092:X2123" si="301">IF(AND(C2092="Smelter not listed",OR(LEN(D2092)=0,LEN(E2092)=0)),1,0)</f>
        <v>0</v>
      </c>
      <c r="Y2092" s="271"/>
      <c r="Z2092" s="271"/>
      <c r="AB2092" s="273" t="str">
        <f t="shared" ref="AB2092:AB2123" si="302">B2092&amp;C2092</f>
        <v/>
      </c>
    </row>
    <row r="2093" spans="1:28" s="272" customFormat="1" ht="20.25">
      <c r="A2093" s="214"/>
      <c r="B2093" s="215" t="str">
        <f>IF(LEN(A2093)=0,"",INDEX('Smelter Look-up'!$A:$A,MATCH($A2093,'Smelter Look-up'!$E:$E,0)))</f>
        <v/>
      </c>
      <c r="C2093" s="219" t="str">
        <f>IF(LEN(A2093)=0,"",INDEX('Smelter Look-up'!$C:$C,MATCH($A2093,'Smelter Look-up'!$E:$E,0)))</f>
        <v/>
      </c>
      <c r="D2093" s="278"/>
      <c r="E2093" s="215" t="s">
        <v>15631</v>
      </c>
      <c r="F2093" s="215" t="s">
        <v>15631</v>
      </c>
      <c r="G2093" s="215" t="s">
        <v>15631</v>
      </c>
      <c r="H2093" s="216" t="str">
        <f ca="1">IF(ISERROR($V2093),"",OFFSET('Smelter Look-up'!$G$4,$V2093-4,0))</f>
        <v/>
      </c>
      <c r="I2093" s="217" t="s">
        <v>15631</v>
      </c>
      <c r="J2093" s="217" t="s">
        <v>15631</v>
      </c>
      <c r="K2093" s="268"/>
      <c r="L2093" s="268"/>
      <c r="M2093" s="268"/>
      <c r="N2093" s="268"/>
      <c r="O2093" s="268"/>
      <c r="P2093" s="218"/>
      <c r="Q2093" s="269"/>
      <c r="R2093" s="215" t="str">
        <f ca="1">IF(ISERROR($V2093),"",OFFSET('Smelter Look-up'!$C$4,$V2093-4,0)&amp;"")</f>
        <v/>
      </c>
      <c r="S2093" s="222" t="str">
        <f t="shared" ca="1" si="300"/>
        <v/>
      </c>
      <c r="T2093" s="222" t="str">
        <f ca="1">IF(B2093="","",IF(ISERROR(MATCH($J2093,SorP!$B$1:$B$6230,0)),"",INDIRECT("'SorP'!$A$"&amp;MATCH($J2093,SorP!$B$1:$B$6230,0))))</f>
        <v/>
      </c>
      <c r="U2093" s="238"/>
      <c r="V2093" s="270" t="e">
        <f>IF(C2093="",NA(),MATCH($B2093&amp;$C2093,'Smelter Look-up'!$J:$J,0))</f>
        <v>#N/A</v>
      </c>
      <c r="W2093" s="271"/>
      <c r="X2093" s="271">
        <f t="shared" si="301"/>
        <v>0</v>
      </c>
      <c r="Y2093" s="271"/>
      <c r="Z2093" s="271"/>
      <c r="AB2093" s="273" t="str">
        <f t="shared" si="302"/>
        <v/>
      </c>
    </row>
    <row r="2094" spans="1:28" s="272" customFormat="1" ht="20.25">
      <c r="A2094" s="214"/>
      <c r="B2094" s="215" t="str">
        <f>IF(LEN(A2094)=0,"",INDEX('Smelter Look-up'!$A:$A,MATCH($A2094,'Smelter Look-up'!$E:$E,0)))</f>
        <v/>
      </c>
      <c r="C2094" s="219" t="str">
        <f>IF(LEN(A2094)=0,"",INDEX('Smelter Look-up'!$C:$C,MATCH($A2094,'Smelter Look-up'!$E:$E,0)))</f>
        <v/>
      </c>
      <c r="D2094" s="278"/>
      <c r="E2094" s="215" t="s">
        <v>15631</v>
      </c>
      <c r="F2094" s="215" t="s">
        <v>15631</v>
      </c>
      <c r="G2094" s="215" t="s">
        <v>15631</v>
      </c>
      <c r="H2094" s="216" t="str">
        <f ca="1">IF(ISERROR($V2094),"",OFFSET('Smelter Look-up'!$G$4,$V2094-4,0))</f>
        <v/>
      </c>
      <c r="I2094" s="217" t="s">
        <v>15631</v>
      </c>
      <c r="J2094" s="217" t="s">
        <v>15631</v>
      </c>
      <c r="K2094" s="268"/>
      <c r="L2094" s="268"/>
      <c r="M2094" s="268"/>
      <c r="N2094" s="268"/>
      <c r="O2094" s="268"/>
      <c r="P2094" s="218"/>
      <c r="Q2094" s="269"/>
      <c r="R2094" s="215" t="str">
        <f ca="1">IF(ISERROR($V2094),"",OFFSET('Smelter Look-up'!$C$4,$V2094-4,0)&amp;"")</f>
        <v/>
      </c>
      <c r="S2094" s="222" t="str">
        <f t="shared" ca="1" si="300"/>
        <v/>
      </c>
      <c r="T2094" s="222" t="str">
        <f ca="1">IF(B2094="","",IF(ISERROR(MATCH($J2094,SorP!$B$1:$B$6230,0)),"",INDIRECT("'SorP'!$A$"&amp;MATCH($J2094,SorP!$B$1:$B$6230,0))))</f>
        <v/>
      </c>
      <c r="U2094" s="238"/>
      <c r="V2094" s="270" t="e">
        <f>IF(C2094="",NA(),MATCH($B2094&amp;$C2094,'Smelter Look-up'!$J:$J,0))</f>
        <v>#N/A</v>
      </c>
      <c r="W2094" s="271"/>
      <c r="X2094" s="271">
        <f t="shared" si="301"/>
        <v>0</v>
      </c>
      <c r="Y2094" s="271"/>
      <c r="Z2094" s="271"/>
      <c r="AB2094" s="273" t="str">
        <f t="shared" si="302"/>
        <v/>
      </c>
    </row>
    <row r="2095" spans="1:28" s="272" customFormat="1" ht="20.25">
      <c r="A2095" s="214"/>
      <c r="B2095" s="215" t="str">
        <f>IF(LEN(A2095)=0,"",INDEX('Smelter Look-up'!$A:$A,MATCH($A2095,'Smelter Look-up'!$E:$E,0)))</f>
        <v/>
      </c>
      <c r="C2095" s="219" t="str">
        <f>IF(LEN(A2095)=0,"",INDEX('Smelter Look-up'!$C:$C,MATCH($A2095,'Smelter Look-up'!$E:$E,0)))</f>
        <v/>
      </c>
      <c r="D2095" s="278"/>
      <c r="E2095" s="215" t="s">
        <v>15631</v>
      </c>
      <c r="F2095" s="215" t="s">
        <v>15631</v>
      </c>
      <c r="G2095" s="215" t="s">
        <v>15631</v>
      </c>
      <c r="H2095" s="216" t="str">
        <f ca="1">IF(ISERROR($V2095),"",OFFSET('Smelter Look-up'!$G$4,$V2095-4,0))</f>
        <v/>
      </c>
      <c r="I2095" s="217" t="s">
        <v>15631</v>
      </c>
      <c r="J2095" s="217" t="s">
        <v>15631</v>
      </c>
      <c r="K2095" s="268"/>
      <c r="L2095" s="268"/>
      <c r="M2095" s="268"/>
      <c r="N2095" s="268"/>
      <c r="O2095" s="268"/>
      <c r="P2095" s="218"/>
      <c r="Q2095" s="269"/>
      <c r="R2095" s="215" t="str">
        <f ca="1">IF(ISERROR($V2095),"",OFFSET('Smelter Look-up'!$C$4,$V2095-4,0)&amp;"")</f>
        <v/>
      </c>
      <c r="S2095" s="222" t="str">
        <f t="shared" ca="1" si="300"/>
        <v/>
      </c>
      <c r="T2095" s="222" t="str">
        <f ca="1">IF(B2095="","",IF(ISERROR(MATCH($J2095,SorP!$B$1:$B$6230,0)),"",INDIRECT("'SorP'!$A$"&amp;MATCH($J2095,SorP!$B$1:$B$6230,0))))</f>
        <v/>
      </c>
      <c r="U2095" s="238"/>
      <c r="V2095" s="270" t="e">
        <f>IF(C2095="",NA(),MATCH($B2095&amp;$C2095,'Smelter Look-up'!$J:$J,0))</f>
        <v>#N/A</v>
      </c>
      <c r="W2095" s="271"/>
      <c r="X2095" s="271">
        <f t="shared" si="301"/>
        <v>0</v>
      </c>
      <c r="Y2095" s="271"/>
      <c r="Z2095" s="271"/>
      <c r="AB2095" s="273" t="str">
        <f t="shared" si="302"/>
        <v/>
      </c>
    </row>
    <row r="2096" spans="1:28" s="272" customFormat="1" ht="20.25">
      <c r="A2096" s="214"/>
      <c r="B2096" s="215" t="str">
        <f>IF(LEN(A2096)=0,"",INDEX('Smelter Look-up'!$A:$A,MATCH($A2096,'Smelter Look-up'!$E:$E,0)))</f>
        <v/>
      </c>
      <c r="C2096" s="219" t="str">
        <f>IF(LEN(A2096)=0,"",INDEX('Smelter Look-up'!$C:$C,MATCH($A2096,'Smelter Look-up'!$E:$E,0)))</f>
        <v/>
      </c>
      <c r="D2096" s="278"/>
      <c r="E2096" s="215" t="s">
        <v>15631</v>
      </c>
      <c r="F2096" s="215" t="s">
        <v>15631</v>
      </c>
      <c r="G2096" s="215" t="s">
        <v>15631</v>
      </c>
      <c r="H2096" s="216" t="str">
        <f ca="1">IF(ISERROR($V2096),"",OFFSET('Smelter Look-up'!$G$4,$V2096-4,0))</f>
        <v/>
      </c>
      <c r="I2096" s="217" t="s">
        <v>15631</v>
      </c>
      <c r="J2096" s="217" t="s">
        <v>15631</v>
      </c>
      <c r="K2096" s="268"/>
      <c r="L2096" s="268"/>
      <c r="M2096" s="268"/>
      <c r="N2096" s="268"/>
      <c r="O2096" s="268"/>
      <c r="P2096" s="218"/>
      <c r="Q2096" s="269"/>
      <c r="R2096" s="215" t="str">
        <f ca="1">IF(ISERROR($V2096),"",OFFSET('Smelter Look-up'!$C$4,$V2096-4,0)&amp;"")</f>
        <v/>
      </c>
      <c r="S2096" s="222" t="str">
        <f t="shared" ca="1" si="300"/>
        <v/>
      </c>
      <c r="T2096" s="222" t="str">
        <f ca="1">IF(B2096="","",IF(ISERROR(MATCH($J2096,SorP!$B$1:$B$6230,0)),"",INDIRECT("'SorP'!$A$"&amp;MATCH($J2096,SorP!$B$1:$B$6230,0))))</f>
        <v/>
      </c>
      <c r="U2096" s="238"/>
      <c r="V2096" s="270" t="e">
        <f>IF(C2096="",NA(),MATCH($B2096&amp;$C2096,'Smelter Look-up'!$J:$J,0))</f>
        <v>#N/A</v>
      </c>
      <c r="W2096" s="271"/>
      <c r="X2096" s="271">
        <f t="shared" si="301"/>
        <v>0</v>
      </c>
      <c r="Y2096" s="271"/>
      <c r="Z2096" s="271"/>
      <c r="AB2096" s="273" t="str">
        <f t="shared" si="302"/>
        <v/>
      </c>
    </row>
    <row r="2097" spans="1:28" s="272" customFormat="1" ht="20.25">
      <c r="A2097" s="214"/>
      <c r="B2097" s="215" t="str">
        <f>IF(LEN(A2097)=0,"",INDEX('Smelter Look-up'!$A:$A,MATCH($A2097,'Smelter Look-up'!$E:$E,0)))</f>
        <v/>
      </c>
      <c r="C2097" s="219" t="str">
        <f>IF(LEN(A2097)=0,"",INDEX('Smelter Look-up'!$C:$C,MATCH($A2097,'Smelter Look-up'!$E:$E,0)))</f>
        <v/>
      </c>
      <c r="D2097" s="278"/>
      <c r="E2097" s="215" t="s">
        <v>15631</v>
      </c>
      <c r="F2097" s="215" t="s">
        <v>15631</v>
      </c>
      <c r="G2097" s="215" t="s">
        <v>15631</v>
      </c>
      <c r="H2097" s="216" t="str">
        <f ca="1">IF(ISERROR($V2097),"",OFFSET('Smelter Look-up'!$G$4,$V2097-4,0))</f>
        <v/>
      </c>
      <c r="I2097" s="217" t="s">
        <v>15631</v>
      </c>
      <c r="J2097" s="217" t="s">
        <v>15631</v>
      </c>
      <c r="K2097" s="268"/>
      <c r="L2097" s="268"/>
      <c r="M2097" s="268"/>
      <c r="N2097" s="268"/>
      <c r="O2097" s="268"/>
      <c r="P2097" s="218"/>
      <c r="Q2097" s="269"/>
      <c r="R2097" s="215" t="str">
        <f ca="1">IF(ISERROR($V2097),"",OFFSET('Smelter Look-up'!$C$4,$V2097-4,0)&amp;"")</f>
        <v/>
      </c>
      <c r="S2097" s="222" t="str">
        <f t="shared" ca="1" si="300"/>
        <v/>
      </c>
      <c r="T2097" s="222" t="str">
        <f ca="1">IF(B2097="","",IF(ISERROR(MATCH($J2097,SorP!$B$1:$B$6230,0)),"",INDIRECT("'SorP'!$A$"&amp;MATCH($J2097,SorP!$B$1:$B$6230,0))))</f>
        <v/>
      </c>
      <c r="U2097" s="238"/>
      <c r="V2097" s="270" t="e">
        <f>IF(C2097="",NA(),MATCH($B2097&amp;$C2097,'Smelter Look-up'!$J:$J,0))</f>
        <v>#N/A</v>
      </c>
      <c r="W2097" s="271"/>
      <c r="X2097" s="271">
        <f t="shared" si="301"/>
        <v>0</v>
      </c>
      <c r="Y2097" s="271"/>
      <c r="Z2097" s="271"/>
      <c r="AB2097" s="273" t="str">
        <f t="shared" si="302"/>
        <v/>
      </c>
    </row>
    <row r="2098" spans="1:28" s="272" customFormat="1" ht="20.25">
      <c r="A2098" s="214"/>
      <c r="B2098" s="215" t="str">
        <f>IF(LEN(A2098)=0,"",INDEX('Smelter Look-up'!$A:$A,MATCH($A2098,'Smelter Look-up'!$E:$E,0)))</f>
        <v/>
      </c>
      <c r="C2098" s="219" t="str">
        <f>IF(LEN(A2098)=0,"",INDEX('Smelter Look-up'!$C:$C,MATCH($A2098,'Smelter Look-up'!$E:$E,0)))</f>
        <v/>
      </c>
      <c r="D2098" s="278"/>
      <c r="E2098" s="215" t="s">
        <v>15631</v>
      </c>
      <c r="F2098" s="215" t="s">
        <v>15631</v>
      </c>
      <c r="G2098" s="215" t="s">
        <v>15631</v>
      </c>
      <c r="H2098" s="216" t="str">
        <f ca="1">IF(ISERROR($V2098),"",OFFSET('Smelter Look-up'!$G$4,$V2098-4,0))</f>
        <v/>
      </c>
      <c r="I2098" s="217" t="s">
        <v>15631</v>
      </c>
      <c r="J2098" s="217" t="s">
        <v>15631</v>
      </c>
      <c r="K2098" s="268"/>
      <c r="L2098" s="268"/>
      <c r="M2098" s="268"/>
      <c r="N2098" s="268"/>
      <c r="O2098" s="268"/>
      <c r="P2098" s="218"/>
      <c r="Q2098" s="269"/>
      <c r="R2098" s="215" t="str">
        <f ca="1">IF(ISERROR($V2098),"",OFFSET('Smelter Look-up'!$C$4,$V2098-4,0)&amp;"")</f>
        <v/>
      </c>
      <c r="S2098" s="222" t="str">
        <f t="shared" ca="1" si="300"/>
        <v/>
      </c>
      <c r="T2098" s="222" t="str">
        <f ca="1">IF(B2098="","",IF(ISERROR(MATCH($J2098,SorP!$B$1:$B$6230,0)),"",INDIRECT("'SorP'!$A$"&amp;MATCH($J2098,SorP!$B$1:$B$6230,0))))</f>
        <v/>
      </c>
      <c r="U2098" s="238"/>
      <c r="V2098" s="270" t="e">
        <f>IF(C2098="",NA(),MATCH($B2098&amp;$C2098,'Smelter Look-up'!$J:$J,0))</f>
        <v>#N/A</v>
      </c>
      <c r="W2098" s="271"/>
      <c r="X2098" s="271">
        <f t="shared" si="301"/>
        <v>0</v>
      </c>
      <c r="Y2098" s="271"/>
      <c r="Z2098" s="271"/>
      <c r="AB2098" s="273" t="str">
        <f t="shared" si="302"/>
        <v/>
      </c>
    </row>
    <row r="2099" spans="1:28" s="272" customFormat="1" ht="20.25">
      <c r="A2099" s="214"/>
      <c r="B2099" s="215" t="str">
        <f>IF(LEN(A2099)=0,"",INDEX('Smelter Look-up'!$A:$A,MATCH($A2099,'Smelter Look-up'!$E:$E,0)))</f>
        <v/>
      </c>
      <c r="C2099" s="219" t="str">
        <f>IF(LEN(A2099)=0,"",INDEX('Smelter Look-up'!$C:$C,MATCH($A2099,'Smelter Look-up'!$E:$E,0)))</f>
        <v/>
      </c>
      <c r="D2099" s="278"/>
      <c r="E2099" s="215" t="s">
        <v>15631</v>
      </c>
      <c r="F2099" s="215" t="s">
        <v>15631</v>
      </c>
      <c r="G2099" s="215" t="s">
        <v>15631</v>
      </c>
      <c r="H2099" s="216" t="str">
        <f ca="1">IF(ISERROR($V2099),"",OFFSET('Smelter Look-up'!$G$4,$V2099-4,0))</f>
        <v/>
      </c>
      <c r="I2099" s="217" t="s">
        <v>15631</v>
      </c>
      <c r="J2099" s="217" t="s">
        <v>15631</v>
      </c>
      <c r="K2099" s="268"/>
      <c r="L2099" s="268"/>
      <c r="M2099" s="268"/>
      <c r="N2099" s="268"/>
      <c r="O2099" s="268"/>
      <c r="P2099" s="218"/>
      <c r="Q2099" s="269"/>
      <c r="R2099" s="215" t="str">
        <f ca="1">IF(ISERROR($V2099),"",OFFSET('Smelter Look-up'!$C$4,$V2099-4,0)&amp;"")</f>
        <v/>
      </c>
      <c r="S2099" s="222" t="str">
        <f t="shared" ca="1" si="300"/>
        <v/>
      </c>
      <c r="T2099" s="222" t="str">
        <f ca="1">IF(B2099="","",IF(ISERROR(MATCH($J2099,SorP!$B$1:$B$6230,0)),"",INDIRECT("'SorP'!$A$"&amp;MATCH($J2099,SorP!$B$1:$B$6230,0))))</f>
        <v/>
      </c>
      <c r="U2099" s="238"/>
      <c r="V2099" s="270" t="e">
        <f>IF(C2099="",NA(),MATCH($B2099&amp;$C2099,'Smelter Look-up'!$J:$J,0))</f>
        <v>#N/A</v>
      </c>
      <c r="W2099" s="271"/>
      <c r="X2099" s="271">
        <f t="shared" si="301"/>
        <v>0</v>
      </c>
      <c r="Y2099" s="271"/>
      <c r="Z2099" s="271"/>
      <c r="AB2099" s="273" t="str">
        <f t="shared" si="302"/>
        <v/>
      </c>
    </row>
    <row r="2100" spans="1:28" s="272" customFormat="1" ht="20.25">
      <c r="A2100" s="214"/>
      <c r="B2100" s="215" t="str">
        <f>IF(LEN(A2100)=0,"",INDEX('Smelter Look-up'!$A:$A,MATCH($A2100,'Smelter Look-up'!$E:$E,0)))</f>
        <v/>
      </c>
      <c r="C2100" s="219" t="str">
        <f>IF(LEN(A2100)=0,"",INDEX('Smelter Look-up'!$C:$C,MATCH($A2100,'Smelter Look-up'!$E:$E,0)))</f>
        <v/>
      </c>
      <c r="D2100" s="278"/>
      <c r="E2100" s="215" t="s">
        <v>15631</v>
      </c>
      <c r="F2100" s="215" t="s">
        <v>15631</v>
      </c>
      <c r="G2100" s="215" t="s">
        <v>15631</v>
      </c>
      <c r="H2100" s="216" t="str">
        <f ca="1">IF(ISERROR($V2100),"",OFFSET('Smelter Look-up'!$G$4,$V2100-4,0))</f>
        <v/>
      </c>
      <c r="I2100" s="217" t="s">
        <v>15631</v>
      </c>
      <c r="J2100" s="217" t="s">
        <v>15631</v>
      </c>
      <c r="K2100" s="268"/>
      <c r="L2100" s="268"/>
      <c r="M2100" s="268"/>
      <c r="N2100" s="268"/>
      <c r="O2100" s="268"/>
      <c r="P2100" s="218"/>
      <c r="Q2100" s="269"/>
      <c r="R2100" s="215" t="str">
        <f ca="1">IF(ISERROR($V2100),"",OFFSET('Smelter Look-up'!$C$4,$V2100-4,0)&amp;"")</f>
        <v/>
      </c>
      <c r="S2100" s="222" t="str">
        <f t="shared" ca="1" si="300"/>
        <v/>
      </c>
      <c r="T2100" s="222" t="str">
        <f ca="1">IF(B2100="","",IF(ISERROR(MATCH($J2100,SorP!$B$1:$B$6230,0)),"",INDIRECT("'SorP'!$A$"&amp;MATCH($J2100,SorP!$B$1:$B$6230,0))))</f>
        <v/>
      </c>
      <c r="U2100" s="238"/>
      <c r="V2100" s="270" t="e">
        <f>IF(C2100="",NA(),MATCH($B2100&amp;$C2100,'Smelter Look-up'!$J:$J,0))</f>
        <v>#N/A</v>
      </c>
      <c r="W2100" s="271"/>
      <c r="X2100" s="271">
        <f t="shared" si="301"/>
        <v>0</v>
      </c>
      <c r="Y2100" s="271"/>
      <c r="Z2100" s="271"/>
      <c r="AB2100" s="273" t="str">
        <f t="shared" si="302"/>
        <v/>
      </c>
    </row>
    <row r="2101" spans="1:28" s="272" customFormat="1" ht="20.25">
      <c r="A2101" s="214"/>
      <c r="B2101" s="215" t="str">
        <f>IF(LEN(A2101)=0,"",INDEX('Smelter Look-up'!$A:$A,MATCH($A2101,'Smelter Look-up'!$E:$E,0)))</f>
        <v/>
      </c>
      <c r="C2101" s="219" t="str">
        <f>IF(LEN(A2101)=0,"",INDEX('Smelter Look-up'!$C:$C,MATCH($A2101,'Smelter Look-up'!$E:$E,0)))</f>
        <v/>
      </c>
      <c r="D2101" s="278"/>
      <c r="E2101" s="215" t="s">
        <v>15631</v>
      </c>
      <c r="F2101" s="215" t="s">
        <v>15631</v>
      </c>
      <c r="G2101" s="215" t="s">
        <v>15631</v>
      </c>
      <c r="H2101" s="216" t="str">
        <f ca="1">IF(ISERROR($V2101),"",OFFSET('Smelter Look-up'!$G$4,$V2101-4,0))</f>
        <v/>
      </c>
      <c r="I2101" s="217" t="s">
        <v>15631</v>
      </c>
      <c r="J2101" s="217" t="s">
        <v>15631</v>
      </c>
      <c r="K2101" s="268"/>
      <c r="L2101" s="268"/>
      <c r="M2101" s="268"/>
      <c r="N2101" s="268"/>
      <c r="O2101" s="268"/>
      <c r="P2101" s="218"/>
      <c r="Q2101" s="269"/>
      <c r="R2101" s="215" t="str">
        <f ca="1">IF(ISERROR($V2101),"",OFFSET('Smelter Look-up'!$C$4,$V2101-4,0)&amp;"")</f>
        <v/>
      </c>
      <c r="S2101" s="222" t="str">
        <f t="shared" ca="1" si="300"/>
        <v/>
      </c>
      <c r="T2101" s="222" t="str">
        <f ca="1">IF(B2101="","",IF(ISERROR(MATCH($J2101,SorP!$B$1:$B$6230,0)),"",INDIRECT("'SorP'!$A$"&amp;MATCH($J2101,SorP!$B$1:$B$6230,0))))</f>
        <v/>
      </c>
      <c r="U2101" s="238"/>
      <c r="V2101" s="270" t="e">
        <f>IF(C2101="",NA(),MATCH($B2101&amp;$C2101,'Smelter Look-up'!$J:$J,0))</f>
        <v>#N/A</v>
      </c>
      <c r="W2101" s="271"/>
      <c r="X2101" s="271">
        <f t="shared" si="301"/>
        <v>0</v>
      </c>
      <c r="Y2101" s="271"/>
      <c r="Z2101" s="271"/>
      <c r="AB2101" s="273" t="str">
        <f t="shared" si="302"/>
        <v/>
      </c>
    </row>
    <row r="2102" spans="1:28" s="272" customFormat="1" ht="20.25">
      <c r="A2102" s="214"/>
      <c r="B2102" s="215" t="str">
        <f>IF(LEN(A2102)=0,"",INDEX('Smelter Look-up'!$A:$A,MATCH($A2102,'Smelter Look-up'!$E:$E,0)))</f>
        <v/>
      </c>
      <c r="C2102" s="219" t="str">
        <f>IF(LEN(A2102)=0,"",INDEX('Smelter Look-up'!$C:$C,MATCH($A2102,'Smelter Look-up'!$E:$E,0)))</f>
        <v/>
      </c>
      <c r="D2102" s="278"/>
      <c r="E2102" s="215" t="s">
        <v>15631</v>
      </c>
      <c r="F2102" s="215" t="s">
        <v>15631</v>
      </c>
      <c r="G2102" s="215" t="s">
        <v>15631</v>
      </c>
      <c r="H2102" s="216" t="str">
        <f ca="1">IF(ISERROR($V2102),"",OFFSET('Smelter Look-up'!$G$4,$V2102-4,0))</f>
        <v/>
      </c>
      <c r="I2102" s="217" t="s">
        <v>15631</v>
      </c>
      <c r="J2102" s="217" t="s">
        <v>15631</v>
      </c>
      <c r="K2102" s="268"/>
      <c r="L2102" s="268"/>
      <c r="M2102" s="268"/>
      <c r="N2102" s="268"/>
      <c r="O2102" s="268"/>
      <c r="P2102" s="218"/>
      <c r="Q2102" s="269"/>
      <c r="R2102" s="215" t="str">
        <f ca="1">IF(ISERROR($V2102),"",OFFSET('Smelter Look-up'!$C$4,$V2102-4,0)&amp;"")</f>
        <v/>
      </c>
      <c r="S2102" s="222" t="str">
        <f t="shared" ca="1" si="300"/>
        <v/>
      </c>
      <c r="T2102" s="222" t="str">
        <f ca="1">IF(B2102="","",IF(ISERROR(MATCH($J2102,SorP!$B$1:$B$6230,0)),"",INDIRECT("'SorP'!$A$"&amp;MATCH($J2102,SorP!$B$1:$B$6230,0))))</f>
        <v/>
      </c>
      <c r="U2102" s="238"/>
      <c r="V2102" s="270" t="e">
        <f>IF(C2102="",NA(),MATCH($B2102&amp;$C2102,'Smelter Look-up'!$J:$J,0))</f>
        <v>#N/A</v>
      </c>
      <c r="W2102" s="271"/>
      <c r="X2102" s="271">
        <f t="shared" si="301"/>
        <v>0</v>
      </c>
      <c r="Y2102" s="271"/>
      <c r="Z2102" s="271"/>
      <c r="AB2102" s="273" t="str">
        <f t="shared" si="302"/>
        <v/>
      </c>
    </row>
    <row r="2103" spans="1:28" s="272" customFormat="1" ht="20.25">
      <c r="A2103" s="214"/>
      <c r="B2103" s="215" t="str">
        <f>IF(LEN(A2103)=0,"",INDEX('Smelter Look-up'!$A:$A,MATCH($A2103,'Smelter Look-up'!$E:$E,0)))</f>
        <v/>
      </c>
      <c r="C2103" s="219" t="str">
        <f>IF(LEN(A2103)=0,"",INDEX('Smelter Look-up'!$C:$C,MATCH($A2103,'Smelter Look-up'!$E:$E,0)))</f>
        <v/>
      </c>
      <c r="D2103" s="278"/>
      <c r="E2103" s="215" t="s">
        <v>15631</v>
      </c>
      <c r="F2103" s="215" t="s">
        <v>15631</v>
      </c>
      <c r="G2103" s="215" t="s">
        <v>15631</v>
      </c>
      <c r="H2103" s="216" t="str">
        <f ca="1">IF(ISERROR($V2103),"",OFFSET('Smelter Look-up'!$G$4,$V2103-4,0))</f>
        <v/>
      </c>
      <c r="I2103" s="217" t="s">
        <v>15631</v>
      </c>
      <c r="J2103" s="217" t="s">
        <v>15631</v>
      </c>
      <c r="K2103" s="268"/>
      <c r="L2103" s="268"/>
      <c r="M2103" s="268"/>
      <c r="N2103" s="268"/>
      <c r="O2103" s="268"/>
      <c r="P2103" s="218"/>
      <c r="Q2103" s="269"/>
      <c r="R2103" s="215" t="str">
        <f ca="1">IF(ISERROR($V2103),"",OFFSET('Smelter Look-up'!$C$4,$V2103-4,0)&amp;"")</f>
        <v/>
      </c>
      <c r="S2103" s="222" t="str">
        <f t="shared" ca="1" si="300"/>
        <v/>
      </c>
      <c r="T2103" s="222" t="str">
        <f ca="1">IF(B2103="","",IF(ISERROR(MATCH($J2103,SorP!$B$1:$B$6230,0)),"",INDIRECT("'SorP'!$A$"&amp;MATCH($J2103,SorP!$B$1:$B$6230,0))))</f>
        <v/>
      </c>
      <c r="U2103" s="238"/>
      <c r="V2103" s="270" t="e">
        <f>IF(C2103="",NA(),MATCH($B2103&amp;$C2103,'Smelter Look-up'!$J:$J,0))</f>
        <v>#N/A</v>
      </c>
      <c r="W2103" s="271"/>
      <c r="X2103" s="271">
        <f t="shared" si="301"/>
        <v>0</v>
      </c>
      <c r="Y2103" s="271"/>
      <c r="Z2103" s="271"/>
      <c r="AB2103" s="273" t="str">
        <f t="shared" si="302"/>
        <v/>
      </c>
    </row>
    <row r="2104" spans="1:28" s="272" customFormat="1" ht="20.25">
      <c r="A2104" s="214"/>
      <c r="B2104" s="215" t="str">
        <f>IF(LEN(A2104)=0,"",INDEX('Smelter Look-up'!$A:$A,MATCH($A2104,'Smelter Look-up'!$E:$E,0)))</f>
        <v/>
      </c>
      <c r="C2104" s="219" t="str">
        <f>IF(LEN(A2104)=0,"",INDEX('Smelter Look-up'!$C:$C,MATCH($A2104,'Smelter Look-up'!$E:$E,0)))</f>
        <v/>
      </c>
      <c r="D2104" s="278"/>
      <c r="E2104" s="215" t="s">
        <v>15631</v>
      </c>
      <c r="F2104" s="215" t="s">
        <v>15631</v>
      </c>
      <c r="G2104" s="215" t="s">
        <v>15631</v>
      </c>
      <c r="H2104" s="216" t="str">
        <f ca="1">IF(ISERROR($V2104),"",OFFSET('Smelter Look-up'!$G$4,$V2104-4,0))</f>
        <v/>
      </c>
      <c r="I2104" s="217" t="s">
        <v>15631</v>
      </c>
      <c r="J2104" s="217" t="s">
        <v>15631</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si="301"/>
        <v>0</v>
      </c>
      <c r="Y2104" s="271"/>
      <c r="Z2104" s="271"/>
      <c r="AB2104" s="273" t="str">
        <f t="shared" si="302"/>
        <v/>
      </c>
    </row>
    <row r="2105" spans="1:28" s="272" customFormat="1" ht="20.25">
      <c r="A2105" s="214"/>
      <c r="B2105" s="215" t="str">
        <f>IF(LEN(A2105)=0,"",INDEX('Smelter Look-up'!$A:$A,MATCH($A2105,'Smelter Look-up'!$E:$E,0)))</f>
        <v/>
      </c>
      <c r="C2105" s="219" t="str">
        <f>IF(LEN(A2105)=0,"",INDEX('Smelter Look-up'!$C:$C,MATCH($A2105,'Smelter Look-up'!$E:$E,0)))</f>
        <v/>
      </c>
      <c r="D2105" s="278"/>
      <c r="E2105" s="215" t="s">
        <v>15631</v>
      </c>
      <c r="F2105" s="215" t="s">
        <v>15631</v>
      </c>
      <c r="G2105" s="215" t="s">
        <v>15631</v>
      </c>
      <c r="H2105" s="216" t="str">
        <f ca="1">IF(ISERROR($V2105),"",OFFSET('Smelter Look-up'!$G$4,$V2105-4,0))</f>
        <v/>
      </c>
      <c r="I2105" s="217" t="s">
        <v>15631</v>
      </c>
      <c r="J2105" s="217" t="s">
        <v>15631</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si="301"/>
        <v>0</v>
      </c>
      <c r="Y2105" s="271"/>
      <c r="Z2105" s="271"/>
      <c r="AB2105" s="273" t="str">
        <f t="shared" si="302"/>
        <v/>
      </c>
    </row>
    <row r="2106" spans="1:28" s="272" customFormat="1" ht="20.25">
      <c r="A2106" s="214"/>
      <c r="B2106" s="215" t="str">
        <f>IF(LEN(A2106)=0,"",INDEX('Smelter Look-up'!$A:$A,MATCH($A2106,'Smelter Look-up'!$E:$E,0)))</f>
        <v/>
      </c>
      <c r="C2106" s="219" t="str">
        <f>IF(LEN(A2106)=0,"",INDEX('Smelter Look-up'!$C:$C,MATCH($A2106,'Smelter Look-up'!$E:$E,0)))</f>
        <v/>
      </c>
      <c r="D2106" s="278"/>
      <c r="E2106" s="215" t="s">
        <v>15631</v>
      </c>
      <c r="F2106" s="215" t="s">
        <v>15631</v>
      </c>
      <c r="G2106" s="215" t="s">
        <v>15631</v>
      </c>
      <c r="H2106" s="216" t="str">
        <f ca="1">IF(ISERROR($V2106),"",OFFSET('Smelter Look-up'!$G$4,$V2106-4,0))</f>
        <v/>
      </c>
      <c r="I2106" s="217" t="s">
        <v>15631</v>
      </c>
      <c r="J2106" s="217" t="s">
        <v>15631</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si="301"/>
        <v>0</v>
      </c>
      <c r="Y2106" s="271"/>
      <c r="Z2106" s="271"/>
      <c r="AB2106" s="273" t="str">
        <f t="shared" si="302"/>
        <v/>
      </c>
    </row>
    <row r="2107" spans="1:28" s="272" customFormat="1" ht="20.25">
      <c r="A2107" s="214"/>
      <c r="B2107" s="215" t="str">
        <f>IF(LEN(A2107)=0,"",INDEX('Smelter Look-up'!$A:$A,MATCH($A2107,'Smelter Look-up'!$E:$E,0)))</f>
        <v/>
      </c>
      <c r="C2107" s="219" t="str">
        <f>IF(LEN(A2107)=0,"",INDEX('Smelter Look-up'!$C:$C,MATCH($A2107,'Smelter Look-up'!$E:$E,0)))</f>
        <v/>
      </c>
      <c r="D2107" s="278"/>
      <c r="E2107" s="215" t="s">
        <v>15631</v>
      </c>
      <c r="F2107" s="215" t="s">
        <v>15631</v>
      </c>
      <c r="G2107" s="215" t="s">
        <v>15631</v>
      </c>
      <c r="H2107" s="216" t="str">
        <f ca="1">IF(ISERROR($V2107),"",OFFSET('Smelter Look-up'!$G$4,$V2107-4,0))</f>
        <v/>
      </c>
      <c r="I2107" s="217" t="s">
        <v>15631</v>
      </c>
      <c r="J2107" s="217" t="s">
        <v>15631</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
        <v>15631</v>
      </c>
      <c r="F2108" s="215" t="s">
        <v>15631</v>
      </c>
      <c r="G2108" s="215" t="s">
        <v>15631</v>
      </c>
      <c r="H2108" s="216" t="str">
        <f ca="1">IF(ISERROR($V2108),"",OFFSET('Smelter Look-up'!$G$4,$V2108-4,0))</f>
        <v/>
      </c>
      <c r="I2108" s="217" t="s">
        <v>15631</v>
      </c>
      <c r="J2108" s="217" t="s">
        <v>15631</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
        <v>15631</v>
      </c>
      <c r="F2109" s="215" t="s">
        <v>15631</v>
      </c>
      <c r="G2109" s="215" t="s">
        <v>15631</v>
      </c>
      <c r="H2109" s="216" t="str">
        <f ca="1">IF(ISERROR($V2109),"",OFFSET('Smelter Look-up'!$G$4,$V2109-4,0))</f>
        <v/>
      </c>
      <c r="I2109" s="217" t="s">
        <v>15631</v>
      </c>
      <c r="J2109" s="217" t="s">
        <v>15631</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
        <v>15631</v>
      </c>
      <c r="F2110" s="215" t="s">
        <v>15631</v>
      </c>
      <c r="G2110" s="215" t="s">
        <v>15631</v>
      </c>
      <c r="H2110" s="216" t="str">
        <f ca="1">IF(ISERROR($V2110),"",OFFSET('Smelter Look-up'!$G$4,$V2110-4,0))</f>
        <v/>
      </c>
      <c r="I2110" s="217" t="s">
        <v>15631</v>
      </c>
      <c r="J2110" s="217" t="s">
        <v>15631</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
        <v>15631</v>
      </c>
      <c r="F2111" s="215" t="s">
        <v>15631</v>
      </c>
      <c r="G2111" s="215" t="s">
        <v>15631</v>
      </c>
      <c r="H2111" s="216" t="str">
        <f ca="1">IF(ISERROR($V2111),"",OFFSET('Smelter Look-up'!$G$4,$V2111-4,0))</f>
        <v/>
      </c>
      <c r="I2111" s="217" t="s">
        <v>15631</v>
      </c>
      <c r="J2111" s="217" t="s">
        <v>15631</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
        <v>15631</v>
      </c>
      <c r="F2112" s="215" t="s">
        <v>15631</v>
      </c>
      <c r="G2112" s="215" t="s">
        <v>15631</v>
      </c>
      <c r="H2112" s="216" t="str">
        <f ca="1">IF(ISERROR($V2112),"",OFFSET('Smelter Look-up'!$G$4,$V2112-4,0))</f>
        <v/>
      </c>
      <c r="I2112" s="217" t="s">
        <v>15631</v>
      </c>
      <c r="J2112" s="217" t="s">
        <v>15631</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
        <v>15631</v>
      </c>
      <c r="F2113" s="215" t="s">
        <v>15631</v>
      </c>
      <c r="G2113" s="215" t="s">
        <v>15631</v>
      </c>
      <c r="H2113" s="216" t="str">
        <f ca="1">IF(ISERROR($V2113),"",OFFSET('Smelter Look-up'!$G$4,$V2113-4,0))</f>
        <v/>
      </c>
      <c r="I2113" s="217" t="s">
        <v>15631</v>
      </c>
      <c r="J2113" s="217" t="s">
        <v>15631</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
        <v>15631</v>
      </c>
      <c r="F2114" s="215" t="s">
        <v>15631</v>
      </c>
      <c r="G2114" s="215" t="s">
        <v>15631</v>
      </c>
      <c r="H2114" s="216" t="str">
        <f ca="1">IF(ISERROR($V2114),"",OFFSET('Smelter Look-up'!$G$4,$V2114-4,0))</f>
        <v/>
      </c>
      <c r="I2114" s="217" t="s">
        <v>15631</v>
      </c>
      <c r="J2114" s="217" t="s">
        <v>15631</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
        <v>15631</v>
      </c>
      <c r="F2115" s="215" t="s">
        <v>15631</v>
      </c>
      <c r="G2115" s="215" t="s">
        <v>15631</v>
      </c>
      <c r="H2115" s="216" t="str">
        <f ca="1">IF(ISERROR($V2115),"",OFFSET('Smelter Look-up'!$G$4,$V2115-4,0))</f>
        <v/>
      </c>
      <c r="I2115" s="217" t="s">
        <v>15631</v>
      </c>
      <c r="J2115" s="217" t="s">
        <v>15631</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
        <v>15631</v>
      </c>
      <c r="F2116" s="215" t="s">
        <v>15631</v>
      </c>
      <c r="G2116" s="215" t="s">
        <v>15631</v>
      </c>
      <c r="H2116" s="216" t="str">
        <f ca="1">IF(ISERROR($V2116),"",OFFSET('Smelter Look-up'!$G$4,$V2116-4,0))</f>
        <v/>
      </c>
      <c r="I2116" s="217" t="s">
        <v>15631</v>
      </c>
      <c r="J2116" s="217" t="s">
        <v>15631</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
        <v>15631</v>
      </c>
      <c r="F2117" s="215" t="s">
        <v>15631</v>
      </c>
      <c r="G2117" s="215" t="s">
        <v>15631</v>
      </c>
      <c r="H2117" s="216" t="str">
        <f ca="1">IF(ISERROR($V2117),"",OFFSET('Smelter Look-up'!$G$4,$V2117-4,0))</f>
        <v/>
      </c>
      <c r="I2117" s="217" t="s">
        <v>15631</v>
      </c>
      <c r="J2117" s="217" t="s">
        <v>15631</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
        <v>15631</v>
      </c>
      <c r="F2118" s="215" t="s">
        <v>15631</v>
      </c>
      <c r="G2118" s="215" t="s">
        <v>15631</v>
      </c>
      <c r="H2118" s="216" t="str">
        <f ca="1">IF(ISERROR($V2118),"",OFFSET('Smelter Look-up'!$G$4,$V2118-4,0))</f>
        <v/>
      </c>
      <c r="I2118" s="217" t="s">
        <v>15631</v>
      </c>
      <c r="J2118" s="217" t="s">
        <v>15631</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
        <v>15631</v>
      </c>
      <c r="F2119" s="215" t="s">
        <v>15631</v>
      </c>
      <c r="G2119" s="215" t="s">
        <v>15631</v>
      </c>
      <c r="H2119" s="216" t="str">
        <f ca="1">IF(ISERROR($V2119),"",OFFSET('Smelter Look-up'!$G$4,$V2119-4,0))</f>
        <v/>
      </c>
      <c r="I2119" s="217" t="s">
        <v>15631</v>
      </c>
      <c r="J2119" s="217" t="s">
        <v>15631</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
        <v>15631</v>
      </c>
      <c r="F2120" s="215" t="s">
        <v>15631</v>
      </c>
      <c r="G2120" s="215" t="s">
        <v>15631</v>
      </c>
      <c r="H2120" s="216" t="str">
        <f ca="1">IF(ISERROR($V2120),"",OFFSET('Smelter Look-up'!$G$4,$V2120-4,0))</f>
        <v/>
      </c>
      <c r="I2120" s="217" t="s">
        <v>15631</v>
      </c>
      <c r="J2120" s="217" t="s">
        <v>15631</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
        <v>15631</v>
      </c>
      <c r="F2121" s="215" t="s">
        <v>15631</v>
      </c>
      <c r="G2121" s="215" t="s">
        <v>15631</v>
      </c>
      <c r="H2121" s="216" t="str">
        <f ca="1">IF(ISERROR($V2121),"",OFFSET('Smelter Look-up'!$G$4,$V2121-4,0))</f>
        <v/>
      </c>
      <c r="I2121" s="217" t="s">
        <v>15631</v>
      </c>
      <c r="J2121" s="217" t="s">
        <v>15631</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
        <v>15631</v>
      </c>
      <c r="F2122" s="215" t="s">
        <v>15631</v>
      </c>
      <c r="G2122" s="215" t="s">
        <v>15631</v>
      </c>
      <c r="H2122" s="216" t="str">
        <f ca="1">IF(ISERROR($V2122),"",OFFSET('Smelter Look-up'!$G$4,$V2122-4,0))</f>
        <v/>
      </c>
      <c r="I2122" s="217" t="s">
        <v>15631</v>
      </c>
      <c r="J2122" s="217" t="s">
        <v>15631</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
        <v>15631</v>
      </c>
      <c r="F2123" s="215" t="s">
        <v>15631</v>
      </c>
      <c r="G2123" s="215" t="s">
        <v>15631</v>
      </c>
      <c r="H2123" s="216" t="str">
        <f ca="1">IF(ISERROR($V2123),"",OFFSET('Smelter Look-up'!$G$4,$V2123-4,0))</f>
        <v/>
      </c>
      <c r="I2123" s="217" t="s">
        <v>15631</v>
      </c>
      <c r="J2123" s="217" t="s">
        <v>15631</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
        <v>15631</v>
      </c>
      <c r="F2124" s="215" t="s">
        <v>15631</v>
      </c>
      <c r="G2124" s="215" t="s">
        <v>15631</v>
      </c>
      <c r="H2124" s="216" t="str">
        <f ca="1">IF(ISERROR($V2124),"",OFFSET('Smelter Look-up'!$G$4,$V2124-4,0))</f>
        <v/>
      </c>
      <c r="I2124" s="217" t="s">
        <v>15631</v>
      </c>
      <c r="J2124" s="217" t="s">
        <v>15631</v>
      </c>
      <c r="K2124" s="268"/>
      <c r="L2124" s="268"/>
      <c r="M2124" s="268"/>
      <c r="N2124" s="268"/>
      <c r="O2124" s="268"/>
      <c r="P2124" s="218"/>
      <c r="Q2124" s="269"/>
      <c r="R2124" s="215" t="str">
        <f ca="1">IF(ISERROR($V2124),"",OFFSET('Smelter Look-up'!$C$4,$V2124-4,0)&amp;"")</f>
        <v/>
      </c>
      <c r="S2124" s="222" t="str">
        <f t="shared" ref="S2124:S2154" ca="1" si="303">IF(B2124="","",IF(ISERROR(MATCH($E2124,CL,0)),"Unknown",INDIRECT("'C'!$A$"&amp;MATCH($E2124,CL,0)+1)))</f>
        <v/>
      </c>
      <c r="T2124" s="222" t="str">
        <f ca="1">IF(B2124="","",IF(ISERROR(MATCH($J2124,SorP!$B$1:$B$6230,0)),"",INDIRECT("'SorP'!$A$"&amp;MATCH($J2124,SorP!$B$1:$B$6230,0))))</f>
        <v/>
      </c>
      <c r="U2124" s="238"/>
      <c r="V2124" s="270" t="e">
        <f>IF(C2124="",NA(),MATCH($B2124&amp;$C2124,'Smelter Look-up'!$J:$J,0))</f>
        <v>#N/A</v>
      </c>
      <c r="W2124" s="271"/>
      <c r="X2124" s="271">
        <f t="shared" ref="X2124:X2154" si="304">IF(AND(C2124="Smelter not listed",OR(LEN(D2124)=0,LEN(E2124)=0)),1,0)</f>
        <v>0</v>
      </c>
      <c r="Y2124" s="271"/>
      <c r="Z2124" s="271"/>
      <c r="AB2124" s="273" t="str">
        <f t="shared" ref="AB2124:AB2154" si="305">B2124&amp;C2124</f>
        <v/>
      </c>
    </row>
    <row r="2125" spans="1:28" s="272" customFormat="1" ht="20.25">
      <c r="A2125" s="214"/>
      <c r="B2125" s="215" t="str">
        <f>IF(LEN(A2125)=0,"",INDEX('Smelter Look-up'!$A:$A,MATCH($A2125,'Smelter Look-up'!$E:$E,0)))</f>
        <v/>
      </c>
      <c r="C2125" s="219" t="str">
        <f>IF(LEN(A2125)=0,"",INDEX('Smelter Look-up'!$C:$C,MATCH($A2125,'Smelter Look-up'!$E:$E,0)))</f>
        <v/>
      </c>
      <c r="D2125" s="278"/>
      <c r="E2125" s="215" t="s">
        <v>15631</v>
      </c>
      <c r="F2125" s="215" t="s">
        <v>15631</v>
      </c>
      <c r="G2125" s="215" t="s">
        <v>15631</v>
      </c>
      <c r="H2125" s="216" t="str">
        <f ca="1">IF(ISERROR($V2125),"",OFFSET('Smelter Look-up'!$G$4,$V2125-4,0))</f>
        <v/>
      </c>
      <c r="I2125" s="217" t="s">
        <v>15631</v>
      </c>
      <c r="J2125" s="217" t="s">
        <v>15631</v>
      </c>
      <c r="K2125" s="268"/>
      <c r="L2125" s="268"/>
      <c r="M2125" s="268"/>
      <c r="N2125" s="268"/>
      <c r="O2125" s="268"/>
      <c r="P2125" s="218"/>
      <c r="Q2125" s="269"/>
      <c r="R2125" s="215" t="str">
        <f ca="1">IF(ISERROR($V2125),"",OFFSET('Smelter Look-up'!$C$4,$V2125-4,0)&amp;"")</f>
        <v/>
      </c>
      <c r="S2125" s="222" t="str">
        <f t="shared" ca="1" si="303"/>
        <v/>
      </c>
      <c r="T2125" s="222" t="str">
        <f ca="1">IF(B2125="","",IF(ISERROR(MATCH($J2125,SorP!$B$1:$B$6230,0)),"",INDIRECT("'SorP'!$A$"&amp;MATCH($J2125,SorP!$B$1:$B$6230,0))))</f>
        <v/>
      </c>
      <c r="U2125" s="238"/>
      <c r="V2125" s="270" t="e">
        <f>IF(C2125="",NA(),MATCH($B2125&amp;$C2125,'Smelter Look-up'!$J:$J,0))</f>
        <v>#N/A</v>
      </c>
      <c r="W2125" s="271"/>
      <c r="X2125" s="271">
        <f t="shared" si="304"/>
        <v>0</v>
      </c>
      <c r="Y2125" s="271"/>
      <c r="Z2125" s="271"/>
      <c r="AB2125" s="273" t="str">
        <f t="shared" si="305"/>
        <v/>
      </c>
    </row>
    <row r="2126" spans="1:28" s="272" customFormat="1" ht="20.25">
      <c r="A2126" s="214"/>
      <c r="B2126" s="215" t="str">
        <f>IF(LEN(A2126)=0,"",INDEX('Smelter Look-up'!$A:$A,MATCH($A2126,'Smelter Look-up'!$E:$E,0)))</f>
        <v/>
      </c>
      <c r="C2126" s="219" t="str">
        <f>IF(LEN(A2126)=0,"",INDEX('Smelter Look-up'!$C:$C,MATCH($A2126,'Smelter Look-up'!$E:$E,0)))</f>
        <v/>
      </c>
      <c r="D2126" s="278"/>
      <c r="E2126" s="215" t="s">
        <v>15631</v>
      </c>
      <c r="F2126" s="215" t="s">
        <v>15631</v>
      </c>
      <c r="G2126" s="215" t="s">
        <v>15631</v>
      </c>
      <c r="H2126" s="216" t="str">
        <f ca="1">IF(ISERROR($V2126),"",OFFSET('Smelter Look-up'!$G$4,$V2126-4,0))</f>
        <v/>
      </c>
      <c r="I2126" s="217" t="s">
        <v>15631</v>
      </c>
      <c r="J2126" s="217" t="s">
        <v>15631</v>
      </c>
      <c r="K2126" s="268"/>
      <c r="L2126" s="268"/>
      <c r="M2126" s="268"/>
      <c r="N2126" s="268"/>
      <c r="O2126" s="268"/>
      <c r="P2126" s="218"/>
      <c r="Q2126" s="269"/>
      <c r="R2126" s="215" t="str">
        <f ca="1">IF(ISERROR($V2126),"",OFFSET('Smelter Look-up'!$C$4,$V2126-4,0)&amp;"")</f>
        <v/>
      </c>
      <c r="S2126" s="222" t="str">
        <f t="shared" ca="1" si="303"/>
        <v/>
      </c>
      <c r="T2126" s="222" t="str">
        <f ca="1">IF(B2126="","",IF(ISERROR(MATCH($J2126,SorP!$B$1:$B$6230,0)),"",INDIRECT("'SorP'!$A$"&amp;MATCH($J2126,SorP!$B$1:$B$6230,0))))</f>
        <v/>
      </c>
      <c r="U2126" s="238"/>
      <c r="V2126" s="270" t="e">
        <f>IF(C2126="",NA(),MATCH($B2126&amp;$C2126,'Smelter Look-up'!$J:$J,0))</f>
        <v>#N/A</v>
      </c>
      <c r="W2126" s="271"/>
      <c r="X2126" s="271">
        <f t="shared" si="304"/>
        <v>0</v>
      </c>
      <c r="Y2126" s="271"/>
      <c r="Z2126" s="271"/>
      <c r="AB2126" s="273" t="str">
        <f t="shared" si="305"/>
        <v/>
      </c>
    </row>
    <row r="2127" spans="1:28" s="272" customFormat="1" ht="20.25">
      <c r="A2127" s="214"/>
      <c r="B2127" s="215" t="str">
        <f>IF(LEN(A2127)=0,"",INDEX('Smelter Look-up'!$A:$A,MATCH($A2127,'Smelter Look-up'!$E:$E,0)))</f>
        <v/>
      </c>
      <c r="C2127" s="219" t="str">
        <f>IF(LEN(A2127)=0,"",INDEX('Smelter Look-up'!$C:$C,MATCH($A2127,'Smelter Look-up'!$E:$E,0)))</f>
        <v/>
      </c>
      <c r="D2127" s="278"/>
      <c r="E2127" s="215" t="s">
        <v>15631</v>
      </c>
      <c r="F2127" s="215" t="s">
        <v>15631</v>
      </c>
      <c r="G2127" s="215" t="s">
        <v>15631</v>
      </c>
      <c r="H2127" s="216" t="str">
        <f ca="1">IF(ISERROR($V2127),"",OFFSET('Smelter Look-up'!$G$4,$V2127-4,0))</f>
        <v/>
      </c>
      <c r="I2127" s="217" t="s">
        <v>15631</v>
      </c>
      <c r="J2127" s="217" t="s">
        <v>15631</v>
      </c>
      <c r="K2127" s="268"/>
      <c r="L2127" s="268"/>
      <c r="M2127" s="268"/>
      <c r="N2127" s="268"/>
      <c r="O2127" s="268"/>
      <c r="P2127" s="218"/>
      <c r="Q2127" s="269"/>
      <c r="R2127" s="215" t="str">
        <f ca="1">IF(ISERROR($V2127),"",OFFSET('Smelter Look-up'!$C$4,$V2127-4,0)&amp;"")</f>
        <v/>
      </c>
      <c r="S2127" s="222" t="str">
        <f t="shared" ca="1" si="303"/>
        <v/>
      </c>
      <c r="T2127" s="222" t="str">
        <f ca="1">IF(B2127="","",IF(ISERROR(MATCH($J2127,SorP!$B$1:$B$6230,0)),"",INDIRECT("'SorP'!$A$"&amp;MATCH($J2127,SorP!$B$1:$B$6230,0))))</f>
        <v/>
      </c>
      <c r="U2127" s="238"/>
      <c r="V2127" s="270" t="e">
        <f>IF(C2127="",NA(),MATCH($B2127&amp;$C2127,'Smelter Look-up'!$J:$J,0))</f>
        <v>#N/A</v>
      </c>
      <c r="W2127" s="271"/>
      <c r="X2127" s="271">
        <f t="shared" si="304"/>
        <v>0</v>
      </c>
      <c r="Y2127" s="271"/>
      <c r="Z2127" s="271"/>
      <c r="AB2127" s="273" t="str">
        <f t="shared" si="305"/>
        <v/>
      </c>
    </row>
    <row r="2128" spans="1:28" s="272" customFormat="1" ht="20.25">
      <c r="A2128" s="214"/>
      <c r="B2128" s="215" t="str">
        <f>IF(LEN(A2128)=0,"",INDEX('Smelter Look-up'!$A:$A,MATCH($A2128,'Smelter Look-up'!$E:$E,0)))</f>
        <v/>
      </c>
      <c r="C2128" s="219" t="str">
        <f>IF(LEN(A2128)=0,"",INDEX('Smelter Look-up'!$C:$C,MATCH($A2128,'Smelter Look-up'!$E:$E,0)))</f>
        <v/>
      </c>
      <c r="D2128" s="278"/>
      <c r="E2128" s="215" t="s">
        <v>15631</v>
      </c>
      <c r="F2128" s="215" t="s">
        <v>15631</v>
      </c>
      <c r="G2128" s="215" t="s">
        <v>15631</v>
      </c>
      <c r="H2128" s="216" t="str">
        <f ca="1">IF(ISERROR($V2128),"",OFFSET('Smelter Look-up'!$G$4,$V2128-4,0))</f>
        <v/>
      </c>
      <c r="I2128" s="217" t="s">
        <v>15631</v>
      </c>
      <c r="J2128" s="217" t="s">
        <v>15631</v>
      </c>
      <c r="K2128" s="268"/>
      <c r="L2128" s="268"/>
      <c r="M2128" s="268"/>
      <c r="N2128" s="268"/>
      <c r="O2128" s="268"/>
      <c r="P2128" s="218"/>
      <c r="Q2128" s="269"/>
      <c r="R2128" s="215" t="str">
        <f ca="1">IF(ISERROR($V2128),"",OFFSET('Smelter Look-up'!$C$4,$V2128-4,0)&amp;"")</f>
        <v/>
      </c>
      <c r="S2128" s="222" t="str">
        <f t="shared" ca="1" si="303"/>
        <v/>
      </c>
      <c r="T2128" s="222" t="str">
        <f ca="1">IF(B2128="","",IF(ISERROR(MATCH($J2128,SorP!$B$1:$B$6230,0)),"",INDIRECT("'SorP'!$A$"&amp;MATCH($J2128,SorP!$B$1:$B$6230,0))))</f>
        <v/>
      </c>
      <c r="U2128" s="238"/>
      <c r="V2128" s="270" t="e">
        <f>IF(C2128="",NA(),MATCH($B2128&amp;$C2128,'Smelter Look-up'!$J:$J,0))</f>
        <v>#N/A</v>
      </c>
      <c r="W2128" s="271"/>
      <c r="X2128" s="271">
        <f t="shared" si="304"/>
        <v>0</v>
      </c>
      <c r="Y2128" s="271"/>
      <c r="Z2128" s="271"/>
      <c r="AB2128" s="273" t="str">
        <f t="shared" si="305"/>
        <v/>
      </c>
    </row>
    <row r="2129" spans="1:28" s="272" customFormat="1" ht="20.25">
      <c r="A2129" s="214"/>
      <c r="B2129" s="215" t="str">
        <f>IF(LEN(A2129)=0,"",INDEX('Smelter Look-up'!$A:$A,MATCH($A2129,'Smelter Look-up'!$E:$E,0)))</f>
        <v/>
      </c>
      <c r="C2129" s="219" t="str">
        <f>IF(LEN(A2129)=0,"",INDEX('Smelter Look-up'!$C:$C,MATCH($A2129,'Smelter Look-up'!$E:$E,0)))</f>
        <v/>
      </c>
      <c r="D2129" s="278"/>
      <c r="E2129" s="215" t="s">
        <v>15631</v>
      </c>
      <c r="F2129" s="215" t="s">
        <v>15631</v>
      </c>
      <c r="G2129" s="215" t="s">
        <v>15631</v>
      </c>
      <c r="H2129" s="216" t="str">
        <f ca="1">IF(ISERROR($V2129),"",OFFSET('Smelter Look-up'!$G$4,$V2129-4,0))</f>
        <v/>
      </c>
      <c r="I2129" s="217" t="s">
        <v>15631</v>
      </c>
      <c r="J2129" s="217" t="s">
        <v>15631</v>
      </c>
      <c r="K2129" s="268"/>
      <c r="L2129" s="268"/>
      <c r="M2129" s="268"/>
      <c r="N2129" s="268"/>
      <c r="O2129" s="268"/>
      <c r="P2129" s="218"/>
      <c r="Q2129" s="269"/>
      <c r="R2129" s="215" t="str">
        <f ca="1">IF(ISERROR($V2129),"",OFFSET('Smelter Look-up'!$C$4,$V2129-4,0)&amp;"")</f>
        <v/>
      </c>
      <c r="S2129" s="222" t="str">
        <f t="shared" ca="1" si="303"/>
        <v/>
      </c>
      <c r="T2129" s="222" t="str">
        <f ca="1">IF(B2129="","",IF(ISERROR(MATCH($J2129,SorP!$B$1:$B$6230,0)),"",INDIRECT("'SorP'!$A$"&amp;MATCH($J2129,SorP!$B$1:$B$6230,0))))</f>
        <v/>
      </c>
      <c r="U2129" s="238"/>
      <c r="V2129" s="270" t="e">
        <f>IF(C2129="",NA(),MATCH($B2129&amp;$C2129,'Smelter Look-up'!$J:$J,0))</f>
        <v>#N/A</v>
      </c>
      <c r="W2129" s="271"/>
      <c r="X2129" s="271">
        <f t="shared" si="304"/>
        <v>0</v>
      </c>
      <c r="Y2129" s="271"/>
      <c r="Z2129" s="271"/>
      <c r="AB2129" s="273" t="str">
        <f t="shared" si="305"/>
        <v/>
      </c>
    </row>
    <row r="2130" spans="1:28" s="272" customFormat="1" ht="20.25">
      <c r="A2130" s="214"/>
      <c r="B2130" s="215" t="str">
        <f>IF(LEN(A2130)=0,"",INDEX('Smelter Look-up'!$A:$A,MATCH($A2130,'Smelter Look-up'!$E:$E,0)))</f>
        <v/>
      </c>
      <c r="C2130" s="219" t="str">
        <f>IF(LEN(A2130)=0,"",INDEX('Smelter Look-up'!$C:$C,MATCH($A2130,'Smelter Look-up'!$E:$E,0)))</f>
        <v/>
      </c>
      <c r="D2130" s="278"/>
      <c r="E2130" s="215" t="s">
        <v>15631</v>
      </c>
      <c r="F2130" s="215" t="s">
        <v>15631</v>
      </c>
      <c r="G2130" s="215" t="s">
        <v>15631</v>
      </c>
      <c r="H2130" s="216" t="str">
        <f ca="1">IF(ISERROR($V2130),"",OFFSET('Smelter Look-up'!$G$4,$V2130-4,0))</f>
        <v/>
      </c>
      <c r="I2130" s="217" t="s">
        <v>15631</v>
      </c>
      <c r="J2130" s="217" t="s">
        <v>15631</v>
      </c>
      <c r="K2130" s="268"/>
      <c r="L2130" s="268"/>
      <c r="M2130" s="268"/>
      <c r="N2130" s="268"/>
      <c r="O2130" s="268"/>
      <c r="P2130" s="218"/>
      <c r="Q2130" s="269"/>
      <c r="R2130" s="215" t="str">
        <f ca="1">IF(ISERROR($V2130),"",OFFSET('Smelter Look-up'!$C$4,$V2130-4,0)&amp;"")</f>
        <v/>
      </c>
      <c r="S2130" s="222" t="str">
        <f t="shared" ca="1" si="303"/>
        <v/>
      </c>
      <c r="T2130" s="222" t="str">
        <f ca="1">IF(B2130="","",IF(ISERROR(MATCH($J2130,SorP!$B$1:$B$6230,0)),"",INDIRECT("'SorP'!$A$"&amp;MATCH($J2130,SorP!$B$1:$B$6230,0))))</f>
        <v/>
      </c>
      <c r="U2130" s="238"/>
      <c r="V2130" s="270" t="e">
        <f>IF(C2130="",NA(),MATCH($B2130&amp;$C2130,'Smelter Look-up'!$J:$J,0))</f>
        <v>#N/A</v>
      </c>
      <c r="W2130" s="271"/>
      <c r="X2130" s="271">
        <f t="shared" si="304"/>
        <v>0</v>
      </c>
      <c r="Y2130" s="271"/>
      <c r="Z2130" s="271"/>
      <c r="AB2130" s="273" t="str">
        <f t="shared" si="305"/>
        <v/>
      </c>
    </row>
    <row r="2131" spans="1:28" s="272" customFormat="1" ht="20.25">
      <c r="A2131" s="214"/>
      <c r="B2131" s="215" t="str">
        <f>IF(LEN(A2131)=0,"",INDEX('Smelter Look-up'!$A:$A,MATCH($A2131,'Smelter Look-up'!$E:$E,0)))</f>
        <v/>
      </c>
      <c r="C2131" s="219" t="str">
        <f>IF(LEN(A2131)=0,"",INDEX('Smelter Look-up'!$C:$C,MATCH($A2131,'Smelter Look-up'!$E:$E,0)))</f>
        <v/>
      </c>
      <c r="D2131" s="278"/>
      <c r="E2131" s="215" t="s">
        <v>15631</v>
      </c>
      <c r="F2131" s="215" t="s">
        <v>15631</v>
      </c>
      <c r="G2131" s="215" t="s">
        <v>15631</v>
      </c>
      <c r="H2131" s="216" t="str">
        <f ca="1">IF(ISERROR($V2131),"",OFFSET('Smelter Look-up'!$G$4,$V2131-4,0))</f>
        <v/>
      </c>
      <c r="I2131" s="217" t="s">
        <v>15631</v>
      </c>
      <c r="J2131" s="217" t="s">
        <v>15631</v>
      </c>
      <c r="K2131" s="268"/>
      <c r="L2131" s="268"/>
      <c r="M2131" s="268"/>
      <c r="N2131" s="268"/>
      <c r="O2131" s="268"/>
      <c r="P2131" s="218"/>
      <c r="Q2131" s="269"/>
      <c r="R2131" s="215" t="str">
        <f ca="1">IF(ISERROR($V2131),"",OFFSET('Smelter Look-up'!$C$4,$V2131-4,0)&amp;"")</f>
        <v/>
      </c>
      <c r="S2131" s="222" t="str">
        <f t="shared" ca="1" si="303"/>
        <v/>
      </c>
      <c r="T2131" s="222" t="str">
        <f ca="1">IF(B2131="","",IF(ISERROR(MATCH($J2131,SorP!$B$1:$B$6230,0)),"",INDIRECT("'SorP'!$A$"&amp;MATCH($J2131,SorP!$B$1:$B$6230,0))))</f>
        <v/>
      </c>
      <c r="U2131" s="238"/>
      <c r="V2131" s="270" t="e">
        <f>IF(C2131="",NA(),MATCH($B2131&amp;$C2131,'Smelter Look-up'!$J:$J,0))</f>
        <v>#N/A</v>
      </c>
      <c r="W2131" s="271"/>
      <c r="X2131" s="271">
        <f t="shared" si="304"/>
        <v>0</v>
      </c>
      <c r="Y2131" s="271"/>
      <c r="Z2131" s="271"/>
      <c r="AB2131" s="273" t="str">
        <f t="shared" si="305"/>
        <v/>
      </c>
    </row>
    <row r="2132" spans="1:28" s="272" customFormat="1" ht="20.25">
      <c r="A2132" s="214"/>
      <c r="B2132" s="215" t="str">
        <f>IF(LEN(A2132)=0,"",INDEX('Smelter Look-up'!$A:$A,MATCH($A2132,'Smelter Look-up'!$E:$E,0)))</f>
        <v/>
      </c>
      <c r="C2132" s="219" t="str">
        <f>IF(LEN(A2132)=0,"",INDEX('Smelter Look-up'!$C:$C,MATCH($A2132,'Smelter Look-up'!$E:$E,0)))</f>
        <v/>
      </c>
      <c r="D2132" s="278"/>
      <c r="E2132" s="215" t="s">
        <v>15631</v>
      </c>
      <c r="F2132" s="215" t="s">
        <v>15631</v>
      </c>
      <c r="G2132" s="215" t="s">
        <v>15631</v>
      </c>
      <c r="H2132" s="216" t="str">
        <f ca="1">IF(ISERROR($V2132),"",OFFSET('Smelter Look-up'!$G$4,$V2132-4,0))</f>
        <v/>
      </c>
      <c r="I2132" s="217" t="s">
        <v>15631</v>
      </c>
      <c r="J2132" s="217" t="s">
        <v>15631</v>
      </c>
      <c r="K2132" s="268"/>
      <c r="L2132" s="268"/>
      <c r="M2132" s="268"/>
      <c r="N2132" s="268"/>
      <c r="O2132" s="268"/>
      <c r="P2132" s="218"/>
      <c r="Q2132" s="269"/>
      <c r="R2132" s="215" t="str">
        <f ca="1">IF(ISERROR($V2132),"",OFFSET('Smelter Look-up'!$C$4,$V2132-4,0)&amp;"")</f>
        <v/>
      </c>
      <c r="S2132" s="222" t="str">
        <f t="shared" ca="1" si="303"/>
        <v/>
      </c>
      <c r="T2132" s="222" t="str">
        <f ca="1">IF(B2132="","",IF(ISERROR(MATCH($J2132,SorP!$B$1:$B$6230,0)),"",INDIRECT("'SorP'!$A$"&amp;MATCH($J2132,SorP!$B$1:$B$6230,0))))</f>
        <v/>
      </c>
      <c r="U2132" s="238"/>
      <c r="V2132" s="270" t="e">
        <f>IF(C2132="",NA(),MATCH($B2132&amp;$C2132,'Smelter Look-up'!$J:$J,0))</f>
        <v>#N/A</v>
      </c>
      <c r="W2132" s="271"/>
      <c r="X2132" s="271">
        <f t="shared" si="304"/>
        <v>0</v>
      </c>
      <c r="Y2132" s="271"/>
      <c r="Z2132" s="271"/>
      <c r="AB2132" s="273" t="str">
        <f t="shared" si="305"/>
        <v/>
      </c>
    </row>
    <row r="2133" spans="1:28" s="272" customFormat="1" ht="20.25">
      <c r="A2133" s="214"/>
      <c r="B2133" s="215" t="str">
        <f>IF(LEN(A2133)=0,"",INDEX('Smelter Look-up'!$A:$A,MATCH($A2133,'Smelter Look-up'!$E:$E,0)))</f>
        <v/>
      </c>
      <c r="C2133" s="219" t="str">
        <f>IF(LEN(A2133)=0,"",INDEX('Smelter Look-up'!$C:$C,MATCH($A2133,'Smelter Look-up'!$E:$E,0)))</f>
        <v/>
      </c>
      <c r="D2133" s="278"/>
      <c r="E2133" s="215" t="s">
        <v>15631</v>
      </c>
      <c r="F2133" s="215" t="s">
        <v>15631</v>
      </c>
      <c r="G2133" s="215" t="s">
        <v>15631</v>
      </c>
      <c r="H2133" s="216" t="str">
        <f ca="1">IF(ISERROR($V2133),"",OFFSET('Smelter Look-up'!$G$4,$V2133-4,0))</f>
        <v/>
      </c>
      <c r="I2133" s="217" t="s">
        <v>15631</v>
      </c>
      <c r="J2133" s="217" t="s">
        <v>15631</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si="304"/>
        <v>0</v>
      </c>
      <c r="Y2133" s="271"/>
      <c r="Z2133" s="271"/>
      <c r="AB2133" s="273" t="str">
        <f t="shared" si="305"/>
        <v/>
      </c>
    </row>
    <row r="2134" spans="1:28" s="272" customFormat="1" ht="20.25">
      <c r="A2134" s="214"/>
      <c r="B2134" s="215" t="str">
        <f>IF(LEN(A2134)=0,"",INDEX('Smelter Look-up'!$A:$A,MATCH($A2134,'Smelter Look-up'!$E:$E,0)))</f>
        <v/>
      </c>
      <c r="C2134" s="219" t="str">
        <f>IF(LEN(A2134)=0,"",INDEX('Smelter Look-up'!$C:$C,MATCH($A2134,'Smelter Look-up'!$E:$E,0)))</f>
        <v/>
      </c>
      <c r="D2134" s="278"/>
      <c r="E2134" s="215" t="s">
        <v>15631</v>
      </c>
      <c r="F2134" s="215" t="s">
        <v>15631</v>
      </c>
      <c r="G2134" s="215" t="s">
        <v>15631</v>
      </c>
      <c r="H2134" s="216" t="str">
        <f ca="1">IF(ISERROR($V2134),"",OFFSET('Smelter Look-up'!$G$4,$V2134-4,0))</f>
        <v/>
      </c>
      <c r="I2134" s="217" t="s">
        <v>15631</v>
      </c>
      <c r="J2134" s="217" t="s">
        <v>15631</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si="304"/>
        <v>0</v>
      </c>
      <c r="Y2134" s="271"/>
      <c r="Z2134" s="271"/>
      <c r="AB2134" s="273" t="str">
        <f t="shared" si="305"/>
        <v/>
      </c>
    </row>
    <row r="2135" spans="1:28" s="272" customFormat="1" ht="20.25">
      <c r="A2135" s="214"/>
      <c r="B2135" s="215" t="str">
        <f>IF(LEN(A2135)=0,"",INDEX('Smelter Look-up'!$A:$A,MATCH($A2135,'Smelter Look-up'!$E:$E,0)))</f>
        <v/>
      </c>
      <c r="C2135" s="219" t="str">
        <f>IF(LEN(A2135)=0,"",INDEX('Smelter Look-up'!$C:$C,MATCH($A2135,'Smelter Look-up'!$E:$E,0)))</f>
        <v/>
      </c>
      <c r="D2135" s="278"/>
      <c r="E2135" s="215" t="s">
        <v>15631</v>
      </c>
      <c r="F2135" s="215" t="s">
        <v>15631</v>
      </c>
      <c r="G2135" s="215" t="s">
        <v>15631</v>
      </c>
      <c r="H2135" s="216" t="str">
        <f ca="1">IF(ISERROR($V2135),"",OFFSET('Smelter Look-up'!$G$4,$V2135-4,0))</f>
        <v/>
      </c>
      <c r="I2135" s="217" t="s">
        <v>15631</v>
      </c>
      <c r="J2135" s="217" t="s">
        <v>15631</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si="304"/>
        <v>0</v>
      </c>
      <c r="Y2135" s="271"/>
      <c r="Z2135" s="271"/>
      <c r="AB2135" s="273" t="str">
        <f t="shared" si="305"/>
        <v/>
      </c>
    </row>
    <row r="2136" spans="1:28" s="272" customFormat="1" ht="20.25">
      <c r="A2136" s="214"/>
      <c r="B2136" s="215" t="str">
        <f>IF(LEN(A2136)=0,"",INDEX('Smelter Look-up'!$A:$A,MATCH($A2136,'Smelter Look-up'!$E:$E,0)))</f>
        <v/>
      </c>
      <c r="C2136" s="219" t="str">
        <f>IF(LEN(A2136)=0,"",INDEX('Smelter Look-up'!$C:$C,MATCH($A2136,'Smelter Look-up'!$E:$E,0)))</f>
        <v/>
      </c>
      <c r="D2136" s="278"/>
      <c r="E2136" s="215" t="s">
        <v>15631</v>
      </c>
      <c r="F2136" s="215" t="s">
        <v>15631</v>
      </c>
      <c r="G2136" s="215" t="s">
        <v>15631</v>
      </c>
      <c r="H2136" s="216" t="str">
        <f ca="1">IF(ISERROR($V2136),"",OFFSET('Smelter Look-up'!$G$4,$V2136-4,0))</f>
        <v/>
      </c>
      <c r="I2136" s="217" t="s">
        <v>15631</v>
      </c>
      <c r="J2136" s="217" t="s">
        <v>15631</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si="304"/>
        <v>0</v>
      </c>
      <c r="Y2136" s="271"/>
      <c r="Z2136" s="271"/>
      <c r="AB2136" s="273" t="str">
        <f t="shared" si="305"/>
        <v/>
      </c>
    </row>
    <row r="2137" spans="1:28" s="272" customFormat="1" ht="20.25">
      <c r="A2137" s="214"/>
      <c r="B2137" s="215" t="str">
        <f>IF(LEN(A2137)=0,"",INDEX('Smelter Look-up'!$A:$A,MATCH($A2137,'Smelter Look-up'!$E:$E,0)))</f>
        <v/>
      </c>
      <c r="C2137" s="219" t="str">
        <f>IF(LEN(A2137)=0,"",INDEX('Smelter Look-up'!$C:$C,MATCH($A2137,'Smelter Look-up'!$E:$E,0)))</f>
        <v/>
      </c>
      <c r="D2137" s="278"/>
      <c r="E2137" s="215" t="s">
        <v>15631</v>
      </c>
      <c r="F2137" s="215" t="s">
        <v>15631</v>
      </c>
      <c r="G2137" s="215" t="s">
        <v>15631</v>
      </c>
      <c r="H2137" s="216" t="str">
        <f ca="1">IF(ISERROR($V2137),"",OFFSET('Smelter Look-up'!$G$4,$V2137-4,0))</f>
        <v/>
      </c>
      <c r="I2137" s="217" t="s">
        <v>15631</v>
      </c>
      <c r="J2137" s="217" t="s">
        <v>15631</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si="304"/>
        <v>0</v>
      </c>
      <c r="Y2137" s="271"/>
      <c r="Z2137" s="271"/>
      <c r="AB2137" s="273" t="str">
        <f t="shared" si="305"/>
        <v/>
      </c>
    </row>
    <row r="2138" spans="1:28" s="272" customFormat="1" ht="20.25">
      <c r="A2138" s="214"/>
      <c r="B2138" s="215" t="str">
        <f>IF(LEN(A2138)=0,"",INDEX('Smelter Look-up'!$A:$A,MATCH($A2138,'Smelter Look-up'!$E:$E,0)))</f>
        <v/>
      </c>
      <c r="C2138" s="219" t="str">
        <f>IF(LEN(A2138)=0,"",INDEX('Smelter Look-up'!$C:$C,MATCH($A2138,'Smelter Look-up'!$E:$E,0)))</f>
        <v/>
      </c>
      <c r="D2138" s="278"/>
      <c r="E2138" s="215" t="s">
        <v>15631</v>
      </c>
      <c r="F2138" s="215" t="s">
        <v>15631</v>
      </c>
      <c r="G2138" s="215" t="s">
        <v>15631</v>
      </c>
      <c r="H2138" s="216" t="str">
        <f ca="1">IF(ISERROR($V2138),"",OFFSET('Smelter Look-up'!$G$4,$V2138-4,0))</f>
        <v/>
      </c>
      <c r="I2138" s="217" t="s">
        <v>15631</v>
      </c>
      <c r="J2138" s="217" t="s">
        <v>15631</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si="304"/>
        <v>0</v>
      </c>
      <c r="Y2138" s="271"/>
      <c r="Z2138" s="271"/>
      <c r="AB2138" s="273" t="str">
        <f t="shared" si="305"/>
        <v/>
      </c>
    </row>
    <row r="2139" spans="1:28" s="272" customFormat="1" ht="20.25">
      <c r="A2139" s="214"/>
      <c r="B2139" s="215" t="str">
        <f>IF(LEN(A2139)=0,"",INDEX('Smelter Look-up'!$A:$A,MATCH($A2139,'Smelter Look-up'!$E:$E,0)))</f>
        <v/>
      </c>
      <c r="C2139" s="219" t="str">
        <f>IF(LEN(A2139)=0,"",INDEX('Smelter Look-up'!$C:$C,MATCH($A2139,'Smelter Look-up'!$E:$E,0)))</f>
        <v/>
      </c>
      <c r="D2139" s="278"/>
      <c r="E2139" s="215" t="s">
        <v>15631</v>
      </c>
      <c r="F2139" s="215" t="s">
        <v>15631</v>
      </c>
      <c r="G2139" s="215" t="s">
        <v>15631</v>
      </c>
      <c r="H2139" s="216" t="str">
        <f ca="1">IF(ISERROR($V2139),"",OFFSET('Smelter Look-up'!$G$4,$V2139-4,0))</f>
        <v/>
      </c>
      <c r="I2139" s="217" t="s">
        <v>15631</v>
      </c>
      <c r="J2139" s="217" t="s">
        <v>15631</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
        <v>15631</v>
      </c>
      <c r="F2140" s="215" t="s">
        <v>15631</v>
      </c>
      <c r="G2140" s="215" t="s">
        <v>15631</v>
      </c>
      <c r="H2140" s="216" t="str">
        <f ca="1">IF(ISERROR($V2140),"",OFFSET('Smelter Look-up'!$G$4,$V2140-4,0))</f>
        <v/>
      </c>
      <c r="I2140" s="217" t="s">
        <v>15631</v>
      </c>
      <c r="J2140" s="217" t="s">
        <v>15631</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
        <v>15631</v>
      </c>
      <c r="F2141" s="215" t="s">
        <v>15631</v>
      </c>
      <c r="G2141" s="215" t="s">
        <v>15631</v>
      </c>
      <c r="H2141" s="216" t="str">
        <f ca="1">IF(ISERROR($V2141),"",OFFSET('Smelter Look-up'!$G$4,$V2141-4,0))</f>
        <v/>
      </c>
      <c r="I2141" s="217" t="s">
        <v>15631</v>
      </c>
      <c r="J2141" s="217" t="s">
        <v>15631</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
        <v>15631</v>
      </c>
      <c r="F2142" s="215" t="s">
        <v>15631</v>
      </c>
      <c r="G2142" s="215" t="s">
        <v>15631</v>
      </c>
      <c r="H2142" s="216" t="str">
        <f ca="1">IF(ISERROR($V2142),"",OFFSET('Smelter Look-up'!$G$4,$V2142-4,0))</f>
        <v/>
      </c>
      <c r="I2142" s="217" t="s">
        <v>15631</v>
      </c>
      <c r="J2142" s="217" t="s">
        <v>15631</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
        <v>15631</v>
      </c>
      <c r="F2143" s="215" t="s">
        <v>15631</v>
      </c>
      <c r="G2143" s="215" t="s">
        <v>15631</v>
      </c>
      <c r="H2143" s="216" t="str">
        <f ca="1">IF(ISERROR($V2143),"",OFFSET('Smelter Look-up'!$G$4,$V2143-4,0))</f>
        <v/>
      </c>
      <c r="I2143" s="217" t="s">
        <v>15631</v>
      </c>
      <c r="J2143" s="217" t="s">
        <v>15631</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
        <v>15631</v>
      </c>
      <c r="F2144" s="215" t="s">
        <v>15631</v>
      </c>
      <c r="G2144" s="215" t="s">
        <v>15631</v>
      </c>
      <c r="H2144" s="216" t="str">
        <f ca="1">IF(ISERROR($V2144),"",OFFSET('Smelter Look-up'!$G$4,$V2144-4,0))</f>
        <v/>
      </c>
      <c r="I2144" s="217" t="s">
        <v>15631</v>
      </c>
      <c r="J2144" s="217" t="s">
        <v>15631</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
        <v>15631</v>
      </c>
      <c r="F2145" s="215" t="s">
        <v>15631</v>
      </c>
      <c r="G2145" s="215" t="s">
        <v>15631</v>
      </c>
      <c r="H2145" s="216" t="str">
        <f ca="1">IF(ISERROR($V2145),"",OFFSET('Smelter Look-up'!$G$4,$V2145-4,0))</f>
        <v/>
      </c>
      <c r="I2145" s="217" t="s">
        <v>15631</v>
      </c>
      <c r="J2145" s="217" t="s">
        <v>15631</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
        <v>15631</v>
      </c>
      <c r="F2146" s="215" t="s">
        <v>15631</v>
      </c>
      <c r="G2146" s="215" t="s">
        <v>15631</v>
      </c>
      <c r="H2146" s="216" t="str">
        <f ca="1">IF(ISERROR($V2146),"",OFFSET('Smelter Look-up'!$G$4,$V2146-4,0))</f>
        <v/>
      </c>
      <c r="I2146" s="217" t="s">
        <v>15631</v>
      </c>
      <c r="J2146" s="217" t="s">
        <v>15631</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
        <v>15631</v>
      </c>
      <c r="F2147" s="215" t="s">
        <v>15631</v>
      </c>
      <c r="G2147" s="215" t="s">
        <v>15631</v>
      </c>
      <c r="H2147" s="216" t="str">
        <f ca="1">IF(ISERROR($V2147),"",OFFSET('Smelter Look-up'!$G$4,$V2147-4,0))</f>
        <v/>
      </c>
      <c r="I2147" s="217" t="s">
        <v>15631</v>
      </c>
      <c r="J2147" s="217" t="s">
        <v>15631</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
        <v>15631</v>
      </c>
      <c r="F2148" s="215" t="s">
        <v>15631</v>
      </c>
      <c r="G2148" s="215" t="s">
        <v>15631</v>
      </c>
      <c r="H2148" s="216" t="str">
        <f ca="1">IF(ISERROR($V2148),"",OFFSET('Smelter Look-up'!$G$4,$V2148-4,0))</f>
        <v/>
      </c>
      <c r="I2148" s="217" t="s">
        <v>15631</v>
      </c>
      <c r="J2148" s="217" t="s">
        <v>15631</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
        <v>15631</v>
      </c>
      <c r="F2149" s="215" t="s">
        <v>15631</v>
      </c>
      <c r="G2149" s="215" t="s">
        <v>15631</v>
      </c>
      <c r="H2149" s="216" t="str">
        <f ca="1">IF(ISERROR($V2149),"",OFFSET('Smelter Look-up'!$G$4,$V2149-4,0))</f>
        <v/>
      </c>
      <c r="I2149" s="217" t="s">
        <v>15631</v>
      </c>
      <c r="J2149" s="217" t="s">
        <v>15631</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
        <v>15631</v>
      </c>
      <c r="F2150" s="215" t="s">
        <v>15631</v>
      </c>
      <c r="G2150" s="215" t="s">
        <v>15631</v>
      </c>
      <c r="H2150" s="216" t="str">
        <f ca="1">IF(ISERROR($V2150),"",OFFSET('Smelter Look-up'!$G$4,$V2150-4,0))</f>
        <v/>
      </c>
      <c r="I2150" s="217" t="s">
        <v>15631</v>
      </c>
      <c r="J2150" s="217" t="s">
        <v>15631</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
        <v>15631</v>
      </c>
      <c r="F2151" s="215" t="s">
        <v>15631</v>
      </c>
      <c r="G2151" s="215" t="s">
        <v>15631</v>
      </c>
      <c r="H2151" s="216" t="str">
        <f ca="1">IF(ISERROR($V2151),"",OFFSET('Smelter Look-up'!$G$4,$V2151-4,0))</f>
        <v/>
      </c>
      <c r="I2151" s="217" t="s">
        <v>15631</v>
      </c>
      <c r="J2151" s="217" t="s">
        <v>15631</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
        <v>15631</v>
      </c>
      <c r="F2152" s="215" t="s">
        <v>15631</v>
      </c>
      <c r="G2152" s="215" t="s">
        <v>15631</v>
      </c>
      <c r="H2152" s="216" t="str">
        <f ca="1">IF(ISERROR($V2152),"",OFFSET('Smelter Look-up'!$G$4,$V2152-4,0))</f>
        <v/>
      </c>
      <c r="I2152" s="217" t="s">
        <v>15631</v>
      </c>
      <c r="J2152" s="217" t="s">
        <v>15631</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
        <v>15631</v>
      </c>
      <c r="F2153" s="215" t="s">
        <v>15631</v>
      </c>
      <c r="G2153" s="215" t="s">
        <v>15631</v>
      </c>
      <c r="H2153" s="216" t="str">
        <f ca="1">IF(ISERROR($V2153),"",OFFSET('Smelter Look-up'!$G$4,$V2153-4,0))</f>
        <v/>
      </c>
      <c r="I2153" s="217" t="s">
        <v>15631</v>
      </c>
      <c r="J2153" s="217" t="s">
        <v>15631</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
        <v>15631</v>
      </c>
      <c r="F2154" s="215" t="s">
        <v>15631</v>
      </c>
      <c r="G2154" s="215" t="s">
        <v>15631</v>
      </c>
      <c r="H2154" s="216" t="str">
        <f ca="1">IF(ISERROR($V2154),"",OFFSET('Smelter Look-up'!$G$4,$V2154-4,0))</f>
        <v/>
      </c>
      <c r="I2154" s="217" t="s">
        <v>15631</v>
      </c>
      <c r="J2154" s="217" t="s">
        <v>15631</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
        <v>15631</v>
      </c>
      <c r="F2155" s="215" t="s">
        <v>15631</v>
      </c>
      <c r="G2155" s="215" t="s">
        <v>15631</v>
      </c>
      <c r="H2155" s="216" t="str">
        <f ca="1">IF(ISERROR($V2155),"",OFFSET('Smelter Look-up'!$G$4,$V2155-4,0))</f>
        <v/>
      </c>
      <c r="I2155" s="217" t="s">
        <v>15631</v>
      </c>
      <c r="J2155" s="217" t="s">
        <v>15631</v>
      </c>
      <c r="K2155" s="268"/>
      <c r="L2155" s="268"/>
      <c r="M2155" s="268"/>
      <c r="N2155" s="268"/>
      <c r="O2155" s="268"/>
      <c r="P2155" s="218"/>
      <c r="Q2155" s="269"/>
      <c r="R2155" s="215" t="str">
        <f ca="1">IF(ISERROR($V2155),"",OFFSET('Smelter Look-up'!$C$4,$V2155-4,0)&amp;"")</f>
        <v/>
      </c>
      <c r="S2155" s="222" t="str">
        <f t="shared" ref="S2155" ca="1" si="306">IF(B2155="","",IF(ISERROR(MATCH($E2155,CL,0)),"Unknown",INDIRECT("'C'!$A$"&amp;MATCH($E2155,CL,0)+1)))</f>
        <v/>
      </c>
      <c r="T2155" s="222" t="str">
        <f ca="1">IF(B2155="","",IF(ISERROR(MATCH($J2155,SorP!$B$1:$B$6230,0)),"",INDIRECT("'SorP'!$A$"&amp;MATCH($J2155,SorP!$B$1:$B$6230,0))))</f>
        <v/>
      </c>
      <c r="U2155" s="238"/>
      <c r="V2155" s="270" t="e">
        <f>IF(C2155="",NA(),MATCH($B2155&amp;$C2155,'Smelter Look-up'!$J:$J,0))</f>
        <v>#N/A</v>
      </c>
      <c r="W2155" s="271"/>
      <c r="X2155" s="271">
        <f t="shared" ref="X2155" si="307">IF(AND(C2155="Smelter not listed",OR(LEN(D2155)=0,LEN(E2155)=0)),1,0)</f>
        <v>0</v>
      </c>
      <c r="Y2155" s="271"/>
      <c r="Z2155" s="271"/>
      <c r="AB2155" s="273" t="str">
        <f t="shared" ref="AB2155" si="308">B2155&amp;C2155</f>
        <v/>
      </c>
    </row>
    <row r="2156" spans="1:28" s="272" customFormat="1" ht="20.25">
      <c r="A2156" s="214"/>
      <c r="B2156" s="215" t="str">
        <f>IF(LEN(A2156)=0,"",INDEX('Smelter Look-up'!$A:$A,MATCH($A2156,'Smelter Look-up'!$E:$E,0)))</f>
        <v/>
      </c>
      <c r="C2156" s="219" t="str">
        <f>IF(LEN(A2156)=0,"",INDEX('Smelter Look-up'!$C:$C,MATCH($A2156,'Smelter Look-up'!$E:$E,0)))</f>
        <v/>
      </c>
      <c r="D2156" s="278"/>
      <c r="E2156" s="215" t="s">
        <v>15631</v>
      </c>
      <c r="F2156" s="215" t="s">
        <v>15631</v>
      </c>
      <c r="G2156" s="215" t="s">
        <v>15631</v>
      </c>
      <c r="H2156" s="216" t="str">
        <f ca="1">IF(ISERROR($V2156),"",OFFSET('Smelter Look-up'!$G$4,$V2156-4,0))</f>
        <v/>
      </c>
      <c r="I2156" s="217" t="s">
        <v>15631</v>
      </c>
      <c r="J2156" s="217" t="s">
        <v>15631</v>
      </c>
      <c r="K2156" s="268"/>
      <c r="L2156" s="268"/>
      <c r="M2156" s="268"/>
      <c r="N2156" s="268"/>
      <c r="O2156" s="268"/>
      <c r="P2156" s="218"/>
      <c r="Q2156" s="269"/>
      <c r="R2156" s="215" t="str">
        <f ca="1">IF(ISERROR($V2156),"",OFFSET('Smelter Look-up'!$C$4,$V2156-4,0)&amp;"")</f>
        <v/>
      </c>
      <c r="S2156" s="222" t="str">
        <f t="shared" ref="S2156:S2187" ca="1" si="309">IF(B2156="","",IF(ISERROR(MATCH($E2156,CL,0)),"Unknown",INDIRECT("'C'!$A$"&amp;MATCH($E2156,CL,0)+1)))</f>
        <v/>
      </c>
      <c r="T2156" s="222" t="str">
        <f ca="1">IF(B2156="","",IF(ISERROR(MATCH($J2156,SorP!$B$1:$B$6230,0)),"",INDIRECT("'SorP'!$A$"&amp;MATCH($J2156,SorP!$B$1:$B$6230,0))))</f>
        <v/>
      </c>
      <c r="U2156" s="238"/>
      <c r="V2156" s="270" t="e">
        <f>IF(C2156="",NA(),MATCH($B2156&amp;$C2156,'Smelter Look-up'!$J:$J,0))</f>
        <v>#N/A</v>
      </c>
      <c r="W2156" s="271"/>
      <c r="X2156" s="271">
        <f t="shared" ref="X2156:X2187" si="310">IF(AND(C2156="Smelter not listed",OR(LEN(D2156)=0,LEN(E2156)=0)),1,0)</f>
        <v>0</v>
      </c>
      <c r="Y2156" s="271"/>
      <c r="Z2156" s="271"/>
      <c r="AB2156" s="273" t="str">
        <f t="shared" ref="AB2156:AB2187" si="311">B2156&amp;C2156</f>
        <v/>
      </c>
    </row>
    <row r="2157" spans="1:28" s="272" customFormat="1" ht="20.25">
      <c r="A2157" s="214"/>
      <c r="B2157" s="215" t="str">
        <f>IF(LEN(A2157)=0,"",INDEX('Smelter Look-up'!$A:$A,MATCH($A2157,'Smelter Look-up'!$E:$E,0)))</f>
        <v/>
      </c>
      <c r="C2157" s="219" t="str">
        <f>IF(LEN(A2157)=0,"",INDEX('Smelter Look-up'!$C:$C,MATCH($A2157,'Smelter Look-up'!$E:$E,0)))</f>
        <v/>
      </c>
      <c r="D2157" s="278"/>
      <c r="E2157" s="215" t="s">
        <v>15631</v>
      </c>
      <c r="F2157" s="215" t="s">
        <v>15631</v>
      </c>
      <c r="G2157" s="215" t="s">
        <v>15631</v>
      </c>
      <c r="H2157" s="216" t="str">
        <f ca="1">IF(ISERROR($V2157),"",OFFSET('Smelter Look-up'!$G$4,$V2157-4,0))</f>
        <v/>
      </c>
      <c r="I2157" s="217" t="s">
        <v>15631</v>
      </c>
      <c r="J2157" s="217" t="s">
        <v>15631</v>
      </c>
      <c r="K2157" s="268"/>
      <c r="L2157" s="268"/>
      <c r="M2157" s="268"/>
      <c r="N2157" s="268"/>
      <c r="O2157" s="268"/>
      <c r="P2157" s="218"/>
      <c r="Q2157" s="269"/>
      <c r="R2157" s="215" t="str">
        <f ca="1">IF(ISERROR($V2157),"",OFFSET('Smelter Look-up'!$C$4,$V2157-4,0)&amp;"")</f>
        <v/>
      </c>
      <c r="S2157" s="222" t="str">
        <f t="shared" ca="1" si="309"/>
        <v/>
      </c>
      <c r="T2157" s="222" t="str">
        <f ca="1">IF(B2157="","",IF(ISERROR(MATCH($J2157,SorP!$B$1:$B$6230,0)),"",INDIRECT("'SorP'!$A$"&amp;MATCH($J2157,SorP!$B$1:$B$6230,0))))</f>
        <v/>
      </c>
      <c r="U2157" s="238"/>
      <c r="V2157" s="270" t="e">
        <f>IF(C2157="",NA(),MATCH($B2157&amp;$C2157,'Smelter Look-up'!$J:$J,0))</f>
        <v>#N/A</v>
      </c>
      <c r="W2157" s="271"/>
      <c r="X2157" s="271">
        <f t="shared" si="310"/>
        <v>0</v>
      </c>
      <c r="Y2157" s="271"/>
      <c r="Z2157" s="271"/>
      <c r="AB2157" s="273" t="str">
        <f t="shared" si="311"/>
        <v/>
      </c>
    </row>
    <row r="2158" spans="1:28" s="272" customFormat="1" ht="20.25">
      <c r="A2158" s="214"/>
      <c r="B2158" s="215" t="str">
        <f>IF(LEN(A2158)=0,"",INDEX('Smelter Look-up'!$A:$A,MATCH($A2158,'Smelter Look-up'!$E:$E,0)))</f>
        <v/>
      </c>
      <c r="C2158" s="219" t="str">
        <f>IF(LEN(A2158)=0,"",INDEX('Smelter Look-up'!$C:$C,MATCH($A2158,'Smelter Look-up'!$E:$E,0)))</f>
        <v/>
      </c>
      <c r="D2158" s="278"/>
      <c r="E2158" s="215" t="s">
        <v>15631</v>
      </c>
      <c r="F2158" s="215" t="s">
        <v>15631</v>
      </c>
      <c r="G2158" s="215" t="s">
        <v>15631</v>
      </c>
      <c r="H2158" s="216" t="str">
        <f ca="1">IF(ISERROR($V2158),"",OFFSET('Smelter Look-up'!$G$4,$V2158-4,0))</f>
        <v/>
      </c>
      <c r="I2158" s="217" t="s">
        <v>15631</v>
      </c>
      <c r="J2158" s="217" t="s">
        <v>15631</v>
      </c>
      <c r="K2158" s="268"/>
      <c r="L2158" s="268"/>
      <c r="M2158" s="268"/>
      <c r="N2158" s="268"/>
      <c r="O2158" s="268"/>
      <c r="P2158" s="218"/>
      <c r="Q2158" s="269"/>
      <c r="R2158" s="215" t="str">
        <f ca="1">IF(ISERROR($V2158),"",OFFSET('Smelter Look-up'!$C$4,$V2158-4,0)&amp;"")</f>
        <v/>
      </c>
      <c r="S2158" s="222" t="str">
        <f t="shared" ca="1" si="309"/>
        <v/>
      </c>
      <c r="T2158" s="222" t="str">
        <f ca="1">IF(B2158="","",IF(ISERROR(MATCH($J2158,SorP!$B$1:$B$6230,0)),"",INDIRECT("'SorP'!$A$"&amp;MATCH($J2158,SorP!$B$1:$B$6230,0))))</f>
        <v/>
      </c>
      <c r="U2158" s="238"/>
      <c r="V2158" s="270" t="e">
        <f>IF(C2158="",NA(),MATCH($B2158&amp;$C2158,'Smelter Look-up'!$J:$J,0))</f>
        <v>#N/A</v>
      </c>
      <c r="W2158" s="271"/>
      <c r="X2158" s="271">
        <f t="shared" si="310"/>
        <v>0</v>
      </c>
      <c r="Y2158" s="271"/>
      <c r="Z2158" s="271"/>
      <c r="AB2158" s="273" t="str">
        <f t="shared" si="311"/>
        <v/>
      </c>
    </row>
    <row r="2159" spans="1:28" s="272" customFormat="1" ht="20.25">
      <c r="A2159" s="214"/>
      <c r="B2159" s="215" t="str">
        <f>IF(LEN(A2159)=0,"",INDEX('Smelter Look-up'!$A:$A,MATCH($A2159,'Smelter Look-up'!$E:$E,0)))</f>
        <v/>
      </c>
      <c r="C2159" s="219" t="str">
        <f>IF(LEN(A2159)=0,"",INDEX('Smelter Look-up'!$C:$C,MATCH($A2159,'Smelter Look-up'!$E:$E,0)))</f>
        <v/>
      </c>
      <c r="D2159" s="278"/>
      <c r="E2159" s="215" t="s">
        <v>15631</v>
      </c>
      <c r="F2159" s="215" t="s">
        <v>15631</v>
      </c>
      <c r="G2159" s="215" t="s">
        <v>15631</v>
      </c>
      <c r="H2159" s="216" t="str">
        <f ca="1">IF(ISERROR($V2159),"",OFFSET('Smelter Look-up'!$G$4,$V2159-4,0))</f>
        <v/>
      </c>
      <c r="I2159" s="217" t="s">
        <v>15631</v>
      </c>
      <c r="J2159" s="217" t="s">
        <v>15631</v>
      </c>
      <c r="K2159" s="268"/>
      <c r="L2159" s="268"/>
      <c r="M2159" s="268"/>
      <c r="N2159" s="268"/>
      <c r="O2159" s="268"/>
      <c r="P2159" s="218"/>
      <c r="Q2159" s="269"/>
      <c r="R2159" s="215" t="str">
        <f ca="1">IF(ISERROR($V2159),"",OFFSET('Smelter Look-up'!$C$4,$V2159-4,0)&amp;"")</f>
        <v/>
      </c>
      <c r="S2159" s="222" t="str">
        <f t="shared" ca="1" si="309"/>
        <v/>
      </c>
      <c r="T2159" s="222" t="str">
        <f ca="1">IF(B2159="","",IF(ISERROR(MATCH($J2159,SorP!$B$1:$B$6230,0)),"",INDIRECT("'SorP'!$A$"&amp;MATCH($J2159,SorP!$B$1:$B$6230,0))))</f>
        <v/>
      </c>
      <c r="U2159" s="238"/>
      <c r="V2159" s="270" t="e">
        <f>IF(C2159="",NA(),MATCH($B2159&amp;$C2159,'Smelter Look-up'!$J:$J,0))</f>
        <v>#N/A</v>
      </c>
      <c r="W2159" s="271"/>
      <c r="X2159" s="271">
        <f t="shared" si="310"/>
        <v>0</v>
      </c>
      <c r="Y2159" s="271"/>
      <c r="Z2159" s="271"/>
      <c r="AB2159" s="273" t="str">
        <f t="shared" si="311"/>
        <v/>
      </c>
    </row>
    <row r="2160" spans="1:28" s="272" customFormat="1" ht="20.25">
      <c r="A2160" s="214"/>
      <c r="B2160" s="215" t="str">
        <f>IF(LEN(A2160)=0,"",INDEX('Smelter Look-up'!$A:$A,MATCH($A2160,'Smelter Look-up'!$E:$E,0)))</f>
        <v/>
      </c>
      <c r="C2160" s="219" t="str">
        <f>IF(LEN(A2160)=0,"",INDEX('Smelter Look-up'!$C:$C,MATCH($A2160,'Smelter Look-up'!$E:$E,0)))</f>
        <v/>
      </c>
      <c r="D2160" s="278"/>
      <c r="E2160" s="215" t="s">
        <v>15631</v>
      </c>
      <c r="F2160" s="215" t="s">
        <v>15631</v>
      </c>
      <c r="G2160" s="215" t="s">
        <v>15631</v>
      </c>
      <c r="H2160" s="216" t="str">
        <f ca="1">IF(ISERROR($V2160),"",OFFSET('Smelter Look-up'!$G$4,$V2160-4,0))</f>
        <v/>
      </c>
      <c r="I2160" s="217" t="s">
        <v>15631</v>
      </c>
      <c r="J2160" s="217" t="s">
        <v>15631</v>
      </c>
      <c r="K2160" s="268"/>
      <c r="L2160" s="268"/>
      <c r="M2160" s="268"/>
      <c r="N2160" s="268"/>
      <c r="O2160" s="268"/>
      <c r="P2160" s="218"/>
      <c r="Q2160" s="269"/>
      <c r="R2160" s="215" t="str">
        <f ca="1">IF(ISERROR($V2160),"",OFFSET('Smelter Look-up'!$C$4,$V2160-4,0)&amp;"")</f>
        <v/>
      </c>
      <c r="S2160" s="222" t="str">
        <f t="shared" ca="1" si="309"/>
        <v/>
      </c>
      <c r="T2160" s="222" t="str">
        <f ca="1">IF(B2160="","",IF(ISERROR(MATCH($J2160,SorP!$B$1:$B$6230,0)),"",INDIRECT("'SorP'!$A$"&amp;MATCH($J2160,SorP!$B$1:$B$6230,0))))</f>
        <v/>
      </c>
      <c r="U2160" s="238"/>
      <c r="V2160" s="270" t="e">
        <f>IF(C2160="",NA(),MATCH($B2160&amp;$C2160,'Smelter Look-up'!$J:$J,0))</f>
        <v>#N/A</v>
      </c>
      <c r="W2160" s="271"/>
      <c r="X2160" s="271">
        <f t="shared" si="310"/>
        <v>0</v>
      </c>
      <c r="Y2160" s="271"/>
      <c r="Z2160" s="271"/>
      <c r="AB2160" s="273" t="str">
        <f t="shared" si="311"/>
        <v/>
      </c>
    </row>
    <row r="2161" spans="1:28" s="272" customFormat="1" ht="20.25">
      <c r="A2161" s="214"/>
      <c r="B2161" s="215" t="str">
        <f>IF(LEN(A2161)=0,"",INDEX('Smelter Look-up'!$A:$A,MATCH($A2161,'Smelter Look-up'!$E:$E,0)))</f>
        <v/>
      </c>
      <c r="C2161" s="219" t="str">
        <f>IF(LEN(A2161)=0,"",INDEX('Smelter Look-up'!$C:$C,MATCH($A2161,'Smelter Look-up'!$E:$E,0)))</f>
        <v/>
      </c>
      <c r="D2161" s="278"/>
      <c r="E2161" s="215" t="s">
        <v>15631</v>
      </c>
      <c r="F2161" s="215" t="s">
        <v>15631</v>
      </c>
      <c r="G2161" s="215" t="s">
        <v>15631</v>
      </c>
      <c r="H2161" s="216" t="str">
        <f ca="1">IF(ISERROR($V2161),"",OFFSET('Smelter Look-up'!$G$4,$V2161-4,0))</f>
        <v/>
      </c>
      <c r="I2161" s="217" t="s">
        <v>15631</v>
      </c>
      <c r="J2161" s="217" t="s">
        <v>15631</v>
      </c>
      <c r="K2161" s="268"/>
      <c r="L2161" s="268"/>
      <c r="M2161" s="268"/>
      <c r="N2161" s="268"/>
      <c r="O2161" s="268"/>
      <c r="P2161" s="218"/>
      <c r="Q2161" s="269"/>
      <c r="R2161" s="215" t="str">
        <f ca="1">IF(ISERROR($V2161),"",OFFSET('Smelter Look-up'!$C$4,$V2161-4,0)&amp;"")</f>
        <v/>
      </c>
      <c r="S2161" s="222" t="str">
        <f t="shared" ca="1" si="309"/>
        <v/>
      </c>
      <c r="T2161" s="222" t="str">
        <f ca="1">IF(B2161="","",IF(ISERROR(MATCH($J2161,SorP!$B$1:$B$6230,0)),"",INDIRECT("'SorP'!$A$"&amp;MATCH($J2161,SorP!$B$1:$B$6230,0))))</f>
        <v/>
      </c>
      <c r="U2161" s="238"/>
      <c r="V2161" s="270" t="e">
        <f>IF(C2161="",NA(),MATCH($B2161&amp;$C2161,'Smelter Look-up'!$J:$J,0))</f>
        <v>#N/A</v>
      </c>
      <c r="W2161" s="271"/>
      <c r="X2161" s="271">
        <f t="shared" si="310"/>
        <v>0</v>
      </c>
      <c r="Y2161" s="271"/>
      <c r="Z2161" s="271"/>
      <c r="AB2161" s="273" t="str">
        <f t="shared" si="311"/>
        <v/>
      </c>
    </row>
    <row r="2162" spans="1:28" s="272" customFormat="1" ht="20.25">
      <c r="A2162" s="214"/>
      <c r="B2162" s="215" t="str">
        <f>IF(LEN(A2162)=0,"",INDEX('Smelter Look-up'!$A:$A,MATCH($A2162,'Smelter Look-up'!$E:$E,0)))</f>
        <v/>
      </c>
      <c r="C2162" s="219" t="str">
        <f>IF(LEN(A2162)=0,"",INDEX('Smelter Look-up'!$C:$C,MATCH($A2162,'Smelter Look-up'!$E:$E,0)))</f>
        <v/>
      </c>
      <c r="D2162" s="278"/>
      <c r="E2162" s="215" t="s">
        <v>15631</v>
      </c>
      <c r="F2162" s="215" t="s">
        <v>15631</v>
      </c>
      <c r="G2162" s="215" t="s">
        <v>15631</v>
      </c>
      <c r="H2162" s="216" t="str">
        <f ca="1">IF(ISERROR($V2162),"",OFFSET('Smelter Look-up'!$G$4,$V2162-4,0))</f>
        <v/>
      </c>
      <c r="I2162" s="217" t="s">
        <v>15631</v>
      </c>
      <c r="J2162" s="217" t="s">
        <v>15631</v>
      </c>
      <c r="K2162" s="268"/>
      <c r="L2162" s="268"/>
      <c r="M2162" s="268"/>
      <c r="N2162" s="268"/>
      <c r="O2162" s="268"/>
      <c r="P2162" s="218"/>
      <c r="Q2162" s="269"/>
      <c r="R2162" s="215" t="str">
        <f ca="1">IF(ISERROR($V2162),"",OFFSET('Smelter Look-up'!$C$4,$V2162-4,0)&amp;"")</f>
        <v/>
      </c>
      <c r="S2162" s="222" t="str">
        <f t="shared" ca="1" si="309"/>
        <v/>
      </c>
      <c r="T2162" s="222" t="str">
        <f ca="1">IF(B2162="","",IF(ISERROR(MATCH($J2162,SorP!$B$1:$B$6230,0)),"",INDIRECT("'SorP'!$A$"&amp;MATCH($J2162,SorP!$B$1:$B$6230,0))))</f>
        <v/>
      </c>
      <c r="U2162" s="238"/>
      <c r="V2162" s="270" t="e">
        <f>IF(C2162="",NA(),MATCH($B2162&amp;$C2162,'Smelter Look-up'!$J:$J,0))</f>
        <v>#N/A</v>
      </c>
      <c r="W2162" s="271"/>
      <c r="X2162" s="271">
        <f t="shared" si="310"/>
        <v>0</v>
      </c>
      <c r="Y2162" s="271"/>
      <c r="Z2162" s="271"/>
      <c r="AB2162" s="273" t="str">
        <f t="shared" si="311"/>
        <v/>
      </c>
    </row>
    <row r="2163" spans="1:28" s="272" customFormat="1" ht="20.25">
      <c r="A2163" s="214"/>
      <c r="B2163" s="215" t="str">
        <f>IF(LEN(A2163)=0,"",INDEX('Smelter Look-up'!$A:$A,MATCH($A2163,'Smelter Look-up'!$E:$E,0)))</f>
        <v/>
      </c>
      <c r="C2163" s="219" t="str">
        <f>IF(LEN(A2163)=0,"",INDEX('Smelter Look-up'!$C:$C,MATCH($A2163,'Smelter Look-up'!$E:$E,0)))</f>
        <v/>
      </c>
      <c r="D2163" s="278"/>
      <c r="E2163" s="215" t="s">
        <v>15631</v>
      </c>
      <c r="F2163" s="215" t="s">
        <v>15631</v>
      </c>
      <c r="G2163" s="215" t="s">
        <v>15631</v>
      </c>
      <c r="H2163" s="216" t="str">
        <f ca="1">IF(ISERROR($V2163),"",OFFSET('Smelter Look-up'!$G$4,$V2163-4,0))</f>
        <v/>
      </c>
      <c r="I2163" s="217" t="s">
        <v>15631</v>
      </c>
      <c r="J2163" s="217" t="s">
        <v>15631</v>
      </c>
      <c r="K2163" s="268"/>
      <c r="L2163" s="268"/>
      <c r="M2163" s="268"/>
      <c r="N2163" s="268"/>
      <c r="O2163" s="268"/>
      <c r="P2163" s="218"/>
      <c r="Q2163" s="269"/>
      <c r="R2163" s="215" t="str">
        <f ca="1">IF(ISERROR($V2163),"",OFFSET('Smelter Look-up'!$C$4,$V2163-4,0)&amp;"")</f>
        <v/>
      </c>
      <c r="S2163" s="222" t="str">
        <f t="shared" ca="1" si="309"/>
        <v/>
      </c>
      <c r="T2163" s="222" t="str">
        <f ca="1">IF(B2163="","",IF(ISERROR(MATCH($J2163,SorP!$B$1:$B$6230,0)),"",INDIRECT("'SorP'!$A$"&amp;MATCH($J2163,SorP!$B$1:$B$6230,0))))</f>
        <v/>
      </c>
      <c r="U2163" s="238"/>
      <c r="V2163" s="270" t="e">
        <f>IF(C2163="",NA(),MATCH($B2163&amp;$C2163,'Smelter Look-up'!$J:$J,0))</f>
        <v>#N/A</v>
      </c>
      <c r="W2163" s="271"/>
      <c r="X2163" s="271">
        <f t="shared" si="310"/>
        <v>0</v>
      </c>
      <c r="Y2163" s="271"/>
      <c r="Z2163" s="271"/>
      <c r="AB2163" s="273" t="str">
        <f t="shared" si="311"/>
        <v/>
      </c>
    </row>
    <row r="2164" spans="1:28" s="272" customFormat="1" ht="20.25">
      <c r="A2164" s="214"/>
      <c r="B2164" s="215" t="str">
        <f>IF(LEN(A2164)=0,"",INDEX('Smelter Look-up'!$A:$A,MATCH($A2164,'Smelter Look-up'!$E:$E,0)))</f>
        <v/>
      </c>
      <c r="C2164" s="219" t="str">
        <f>IF(LEN(A2164)=0,"",INDEX('Smelter Look-up'!$C:$C,MATCH($A2164,'Smelter Look-up'!$E:$E,0)))</f>
        <v/>
      </c>
      <c r="D2164" s="278"/>
      <c r="E2164" s="215" t="s">
        <v>15631</v>
      </c>
      <c r="F2164" s="215" t="s">
        <v>15631</v>
      </c>
      <c r="G2164" s="215" t="s">
        <v>15631</v>
      </c>
      <c r="H2164" s="216" t="str">
        <f ca="1">IF(ISERROR($V2164),"",OFFSET('Smelter Look-up'!$G$4,$V2164-4,0))</f>
        <v/>
      </c>
      <c r="I2164" s="217" t="s">
        <v>15631</v>
      </c>
      <c r="J2164" s="217" t="s">
        <v>15631</v>
      </c>
      <c r="K2164" s="268"/>
      <c r="L2164" s="268"/>
      <c r="M2164" s="268"/>
      <c r="N2164" s="268"/>
      <c r="O2164" s="268"/>
      <c r="P2164" s="218"/>
      <c r="Q2164" s="269"/>
      <c r="R2164" s="215" t="str">
        <f ca="1">IF(ISERROR($V2164),"",OFFSET('Smelter Look-up'!$C$4,$V2164-4,0)&amp;"")</f>
        <v/>
      </c>
      <c r="S2164" s="222" t="str">
        <f t="shared" ca="1" si="309"/>
        <v/>
      </c>
      <c r="T2164" s="222" t="str">
        <f ca="1">IF(B2164="","",IF(ISERROR(MATCH($J2164,SorP!$B$1:$B$6230,0)),"",INDIRECT("'SorP'!$A$"&amp;MATCH($J2164,SorP!$B$1:$B$6230,0))))</f>
        <v/>
      </c>
      <c r="U2164" s="238"/>
      <c r="V2164" s="270" t="e">
        <f>IF(C2164="",NA(),MATCH($B2164&amp;$C2164,'Smelter Look-up'!$J:$J,0))</f>
        <v>#N/A</v>
      </c>
      <c r="W2164" s="271"/>
      <c r="X2164" s="271">
        <f t="shared" si="310"/>
        <v>0</v>
      </c>
      <c r="Y2164" s="271"/>
      <c r="Z2164" s="271"/>
      <c r="AB2164" s="273" t="str">
        <f t="shared" si="311"/>
        <v/>
      </c>
    </row>
    <row r="2165" spans="1:28" s="272" customFormat="1" ht="20.25">
      <c r="A2165" s="214"/>
      <c r="B2165" s="215" t="str">
        <f>IF(LEN(A2165)=0,"",INDEX('Smelter Look-up'!$A:$A,MATCH($A2165,'Smelter Look-up'!$E:$E,0)))</f>
        <v/>
      </c>
      <c r="C2165" s="219" t="str">
        <f>IF(LEN(A2165)=0,"",INDEX('Smelter Look-up'!$C:$C,MATCH($A2165,'Smelter Look-up'!$E:$E,0)))</f>
        <v/>
      </c>
      <c r="D2165" s="278"/>
      <c r="E2165" s="215" t="s">
        <v>15631</v>
      </c>
      <c r="F2165" s="215" t="s">
        <v>15631</v>
      </c>
      <c r="G2165" s="215" t="s">
        <v>15631</v>
      </c>
      <c r="H2165" s="216" t="str">
        <f ca="1">IF(ISERROR($V2165),"",OFFSET('Smelter Look-up'!$G$4,$V2165-4,0))</f>
        <v/>
      </c>
      <c r="I2165" s="217" t="s">
        <v>15631</v>
      </c>
      <c r="J2165" s="217" t="s">
        <v>15631</v>
      </c>
      <c r="K2165" s="268"/>
      <c r="L2165" s="268"/>
      <c r="M2165" s="268"/>
      <c r="N2165" s="268"/>
      <c r="O2165" s="268"/>
      <c r="P2165" s="218"/>
      <c r="Q2165" s="269"/>
      <c r="R2165" s="215" t="str">
        <f ca="1">IF(ISERROR($V2165),"",OFFSET('Smelter Look-up'!$C$4,$V2165-4,0)&amp;"")</f>
        <v/>
      </c>
      <c r="S2165" s="222" t="str">
        <f t="shared" ca="1" si="309"/>
        <v/>
      </c>
      <c r="T2165" s="222" t="str">
        <f ca="1">IF(B2165="","",IF(ISERROR(MATCH($J2165,SorP!$B$1:$B$6230,0)),"",INDIRECT("'SorP'!$A$"&amp;MATCH($J2165,SorP!$B$1:$B$6230,0))))</f>
        <v/>
      </c>
      <c r="U2165" s="238"/>
      <c r="V2165" s="270" t="e">
        <f>IF(C2165="",NA(),MATCH($B2165&amp;$C2165,'Smelter Look-up'!$J:$J,0))</f>
        <v>#N/A</v>
      </c>
      <c r="W2165" s="271"/>
      <c r="X2165" s="271">
        <f t="shared" si="310"/>
        <v>0</v>
      </c>
      <c r="Y2165" s="271"/>
      <c r="Z2165" s="271"/>
      <c r="AB2165" s="273" t="str">
        <f t="shared" si="311"/>
        <v/>
      </c>
    </row>
    <row r="2166" spans="1:28" s="272" customFormat="1" ht="20.25">
      <c r="A2166" s="214"/>
      <c r="B2166" s="215" t="str">
        <f>IF(LEN(A2166)=0,"",INDEX('Smelter Look-up'!$A:$A,MATCH($A2166,'Smelter Look-up'!$E:$E,0)))</f>
        <v/>
      </c>
      <c r="C2166" s="219" t="str">
        <f>IF(LEN(A2166)=0,"",INDEX('Smelter Look-up'!$C:$C,MATCH($A2166,'Smelter Look-up'!$E:$E,0)))</f>
        <v/>
      </c>
      <c r="D2166" s="278"/>
      <c r="E2166" s="215" t="s">
        <v>15631</v>
      </c>
      <c r="F2166" s="215" t="s">
        <v>15631</v>
      </c>
      <c r="G2166" s="215" t="s">
        <v>15631</v>
      </c>
      <c r="H2166" s="216" t="str">
        <f ca="1">IF(ISERROR($V2166),"",OFFSET('Smelter Look-up'!$G$4,$V2166-4,0))</f>
        <v/>
      </c>
      <c r="I2166" s="217" t="s">
        <v>15631</v>
      </c>
      <c r="J2166" s="217" t="s">
        <v>15631</v>
      </c>
      <c r="K2166" s="268"/>
      <c r="L2166" s="268"/>
      <c r="M2166" s="268"/>
      <c r="N2166" s="268"/>
      <c r="O2166" s="268"/>
      <c r="P2166" s="218"/>
      <c r="Q2166" s="269"/>
      <c r="R2166" s="215" t="str">
        <f ca="1">IF(ISERROR($V2166),"",OFFSET('Smelter Look-up'!$C$4,$V2166-4,0)&amp;"")</f>
        <v/>
      </c>
      <c r="S2166" s="222" t="str">
        <f t="shared" ca="1" si="309"/>
        <v/>
      </c>
      <c r="T2166" s="222" t="str">
        <f ca="1">IF(B2166="","",IF(ISERROR(MATCH($J2166,SorP!$B$1:$B$6230,0)),"",INDIRECT("'SorP'!$A$"&amp;MATCH($J2166,SorP!$B$1:$B$6230,0))))</f>
        <v/>
      </c>
      <c r="U2166" s="238"/>
      <c r="V2166" s="270" t="e">
        <f>IF(C2166="",NA(),MATCH($B2166&amp;$C2166,'Smelter Look-up'!$J:$J,0))</f>
        <v>#N/A</v>
      </c>
      <c r="W2166" s="271"/>
      <c r="X2166" s="271">
        <f t="shared" si="310"/>
        <v>0</v>
      </c>
      <c r="Y2166" s="271"/>
      <c r="Z2166" s="271"/>
      <c r="AB2166" s="273" t="str">
        <f t="shared" si="311"/>
        <v/>
      </c>
    </row>
    <row r="2167" spans="1:28" s="272" customFormat="1" ht="20.25">
      <c r="A2167" s="214"/>
      <c r="B2167" s="215" t="str">
        <f>IF(LEN(A2167)=0,"",INDEX('Smelter Look-up'!$A:$A,MATCH($A2167,'Smelter Look-up'!$E:$E,0)))</f>
        <v/>
      </c>
      <c r="C2167" s="219" t="str">
        <f>IF(LEN(A2167)=0,"",INDEX('Smelter Look-up'!$C:$C,MATCH($A2167,'Smelter Look-up'!$E:$E,0)))</f>
        <v/>
      </c>
      <c r="D2167" s="278"/>
      <c r="E2167" s="215" t="s">
        <v>15631</v>
      </c>
      <c r="F2167" s="215" t="s">
        <v>15631</v>
      </c>
      <c r="G2167" s="215" t="s">
        <v>15631</v>
      </c>
      <c r="H2167" s="216" t="str">
        <f ca="1">IF(ISERROR($V2167),"",OFFSET('Smelter Look-up'!$G$4,$V2167-4,0))</f>
        <v/>
      </c>
      <c r="I2167" s="217" t="s">
        <v>15631</v>
      </c>
      <c r="J2167" s="217" t="s">
        <v>15631</v>
      </c>
      <c r="K2167" s="268"/>
      <c r="L2167" s="268"/>
      <c r="M2167" s="268"/>
      <c r="N2167" s="268"/>
      <c r="O2167" s="268"/>
      <c r="P2167" s="218"/>
      <c r="Q2167" s="269"/>
      <c r="R2167" s="215" t="str">
        <f ca="1">IF(ISERROR($V2167),"",OFFSET('Smelter Look-up'!$C$4,$V2167-4,0)&amp;"")</f>
        <v/>
      </c>
      <c r="S2167" s="222" t="str">
        <f t="shared" ca="1" si="309"/>
        <v/>
      </c>
      <c r="T2167" s="222" t="str">
        <f ca="1">IF(B2167="","",IF(ISERROR(MATCH($J2167,SorP!$B$1:$B$6230,0)),"",INDIRECT("'SorP'!$A$"&amp;MATCH($J2167,SorP!$B$1:$B$6230,0))))</f>
        <v/>
      </c>
      <c r="U2167" s="238"/>
      <c r="V2167" s="270" t="e">
        <f>IF(C2167="",NA(),MATCH($B2167&amp;$C2167,'Smelter Look-up'!$J:$J,0))</f>
        <v>#N/A</v>
      </c>
      <c r="W2167" s="271"/>
      <c r="X2167" s="271">
        <f t="shared" si="310"/>
        <v>0</v>
      </c>
      <c r="Y2167" s="271"/>
      <c r="Z2167" s="271"/>
      <c r="AB2167" s="273" t="str">
        <f t="shared" si="311"/>
        <v/>
      </c>
    </row>
    <row r="2168" spans="1:28" s="272" customFormat="1" ht="20.25">
      <c r="A2168" s="214"/>
      <c r="B2168" s="215" t="str">
        <f>IF(LEN(A2168)=0,"",INDEX('Smelter Look-up'!$A:$A,MATCH($A2168,'Smelter Look-up'!$E:$E,0)))</f>
        <v/>
      </c>
      <c r="C2168" s="219" t="str">
        <f>IF(LEN(A2168)=0,"",INDEX('Smelter Look-up'!$C:$C,MATCH($A2168,'Smelter Look-up'!$E:$E,0)))</f>
        <v/>
      </c>
      <c r="D2168" s="278"/>
      <c r="E2168" s="215" t="s">
        <v>15631</v>
      </c>
      <c r="F2168" s="215" t="s">
        <v>15631</v>
      </c>
      <c r="G2168" s="215" t="s">
        <v>15631</v>
      </c>
      <c r="H2168" s="216" t="str">
        <f ca="1">IF(ISERROR($V2168),"",OFFSET('Smelter Look-up'!$G$4,$V2168-4,0))</f>
        <v/>
      </c>
      <c r="I2168" s="217" t="s">
        <v>15631</v>
      </c>
      <c r="J2168" s="217" t="s">
        <v>15631</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si="310"/>
        <v>0</v>
      </c>
      <c r="Y2168" s="271"/>
      <c r="Z2168" s="271"/>
      <c r="AB2168" s="273" t="str">
        <f t="shared" si="311"/>
        <v/>
      </c>
    </row>
    <row r="2169" spans="1:28" s="272" customFormat="1" ht="20.25">
      <c r="A2169" s="214"/>
      <c r="B2169" s="215" t="str">
        <f>IF(LEN(A2169)=0,"",INDEX('Smelter Look-up'!$A:$A,MATCH($A2169,'Smelter Look-up'!$E:$E,0)))</f>
        <v/>
      </c>
      <c r="C2169" s="219" t="str">
        <f>IF(LEN(A2169)=0,"",INDEX('Smelter Look-up'!$C:$C,MATCH($A2169,'Smelter Look-up'!$E:$E,0)))</f>
        <v/>
      </c>
      <c r="D2169" s="278"/>
      <c r="E2169" s="215" t="s">
        <v>15631</v>
      </c>
      <c r="F2169" s="215" t="s">
        <v>15631</v>
      </c>
      <c r="G2169" s="215" t="s">
        <v>15631</v>
      </c>
      <c r="H2169" s="216" t="str">
        <f ca="1">IF(ISERROR($V2169),"",OFFSET('Smelter Look-up'!$G$4,$V2169-4,0))</f>
        <v/>
      </c>
      <c r="I2169" s="217" t="s">
        <v>15631</v>
      </c>
      <c r="J2169" s="217" t="s">
        <v>15631</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si="310"/>
        <v>0</v>
      </c>
      <c r="Y2169" s="271"/>
      <c r="Z2169" s="271"/>
      <c r="AB2169" s="273" t="str">
        <f t="shared" si="311"/>
        <v/>
      </c>
    </row>
    <row r="2170" spans="1:28" s="272" customFormat="1" ht="20.25">
      <c r="A2170" s="214"/>
      <c r="B2170" s="215" t="str">
        <f>IF(LEN(A2170)=0,"",INDEX('Smelter Look-up'!$A:$A,MATCH($A2170,'Smelter Look-up'!$E:$E,0)))</f>
        <v/>
      </c>
      <c r="C2170" s="219" t="str">
        <f>IF(LEN(A2170)=0,"",INDEX('Smelter Look-up'!$C:$C,MATCH($A2170,'Smelter Look-up'!$E:$E,0)))</f>
        <v/>
      </c>
      <c r="D2170" s="278"/>
      <c r="E2170" s="215" t="s">
        <v>15631</v>
      </c>
      <c r="F2170" s="215" t="s">
        <v>15631</v>
      </c>
      <c r="G2170" s="215" t="s">
        <v>15631</v>
      </c>
      <c r="H2170" s="216" t="str">
        <f ca="1">IF(ISERROR($V2170),"",OFFSET('Smelter Look-up'!$G$4,$V2170-4,0))</f>
        <v/>
      </c>
      <c r="I2170" s="217" t="s">
        <v>15631</v>
      </c>
      <c r="J2170" s="217" t="s">
        <v>15631</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si="310"/>
        <v>0</v>
      </c>
      <c r="Y2170" s="271"/>
      <c r="Z2170" s="271"/>
      <c r="AB2170" s="273" t="str">
        <f t="shared" si="311"/>
        <v/>
      </c>
    </row>
    <row r="2171" spans="1:28" s="272" customFormat="1" ht="20.25">
      <c r="A2171" s="214"/>
      <c r="B2171" s="215" t="str">
        <f>IF(LEN(A2171)=0,"",INDEX('Smelter Look-up'!$A:$A,MATCH($A2171,'Smelter Look-up'!$E:$E,0)))</f>
        <v/>
      </c>
      <c r="C2171" s="219" t="str">
        <f>IF(LEN(A2171)=0,"",INDEX('Smelter Look-up'!$C:$C,MATCH($A2171,'Smelter Look-up'!$E:$E,0)))</f>
        <v/>
      </c>
      <c r="D2171" s="278"/>
      <c r="E2171" s="215" t="s">
        <v>15631</v>
      </c>
      <c r="F2171" s="215" t="s">
        <v>15631</v>
      </c>
      <c r="G2171" s="215" t="s">
        <v>15631</v>
      </c>
      <c r="H2171" s="216" t="str">
        <f ca="1">IF(ISERROR($V2171),"",OFFSET('Smelter Look-up'!$G$4,$V2171-4,0))</f>
        <v/>
      </c>
      <c r="I2171" s="217" t="s">
        <v>15631</v>
      </c>
      <c r="J2171" s="217" t="s">
        <v>15631</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
        <v>15631</v>
      </c>
      <c r="F2172" s="215" t="s">
        <v>15631</v>
      </c>
      <c r="G2172" s="215" t="s">
        <v>15631</v>
      </c>
      <c r="H2172" s="216" t="str">
        <f ca="1">IF(ISERROR($V2172),"",OFFSET('Smelter Look-up'!$G$4,$V2172-4,0))</f>
        <v/>
      </c>
      <c r="I2172" s="217" t="s">
        <v>15631</v>
      </c>
      <c r="J2172" s="217" t="s">
        <v>15631</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
        <v>15631</v>
      </c>
      <c r="F2173" s="215" t="s">
        <v>15631</v>
      </c>
      <c r="G2173" s="215" t="s">
        <v>15631</v>
      </c>
      <c r="H2173" s="216" t="str">
        <f ca="1">IF(ISERROR($V2173),"",OFFSET('Smelter Look-up'!$G$4,$V2173-4,0))</f>
        <v/>
      </c>
      <c r="I2173" s="217" t="s">
        <v>15631</v>
      </c>
      <c r="J2173" s="217" t="s">
        <v>15631</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
        <v>15631</v>
      </c>
      <c r="F2174" s="215" t="s">
        <v>15631</v>
      </c>
      <c r="G2174" s="215" t="s">
        <v>15631</v>
      </c>
      <c r="H2174" s="216" t="str">
        <f ca="1">IF(ISERROR($V2174),"",OFFSET('Smelter Look-up'!$G$4,$V2174-4,0))</f>
        <v/>
      </c>
      <c r="I2174" s="217" t="s">
        <v>15631</v>
      </c>
      <c r="J2174" s="217" t="s">
        <v>15631</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
        <v>15631</v>
      </c>
      <c r="F2175" s="215" t="s">
        <v>15631</v>
      </c>
      <c r="G2175" s="215" t="s">
        <v>15631</v>
      </c>
      <c r="H2175" s="216" t="str">
        <f ca="1">IF(ISERROR($V2175),"",OFFSET('Smelter Look-up'!$G$4,$V2175-4,0))</f>
        <v/>
      </c>
      <c r="I2175" s="217" t="s">
        <v>15631</v>
      </c>
      <c r="J2175" s="217" t="s">
        <v>15631</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
        <v>15631</v>
      </c>
      <c r="F2176" s="215" t="s">
        <v>15631</v>
      </c>
      <c r="G2176" s="215" t="s">
        <v>15631</v>
      </c>
      <c r="H2176" s="216" t="str">
        <f ca="1">IF(ISERROR($V2176),"",OFFSET('Smelter Look-up'!$G$4,$V2176-4,0))</f>
        <v/>
      </c>
      <c r="I2176" s="217" t="s">
        <v>15631</v>
      </c>
      <c r="J2176" s="217" t="s">
        <v>15631</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
        <v>15631</v>
      </c>
      <c r="F2177" s="215" t="s">
        <v>15631</v>
      </c>
      <c r="G2177" s="215" t="s">
        <v>15631</v>
      </c>
      <c r="H2177" s="216" t="str">
        <f ca="1">IF(ISERROR($V2177),"",OFFSET('Smelter Look-up'!$G$4,$V2177-4,0))</f>
        <v/>
      </c>
      <c r="I2177" s="217" t="s">
        <v>15631</v>
      </c>
      <c r="J2177" s="217" t="s">
        <v>15631</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
        <v>15631</v>
      </c>
      <c r="F2178" s="215" t="s">
        <v>15631</v>
      </c>
      <c r="G2178" s="215" t="s">
        <v>15631</v>
      </c>
      <c r="H2178" s="216" t="str">
        <f ca="1">IF(ISERROR($V2178),"",OFFSET('Smelter Look-up'!$G$4,$V2178-4,0))</f>
        <v/>
      </c>
      <c r="I2178" s="217" t="s">
        <v>15631</v>
      </c>
      <c r="J2178" s="217" t="s">
        <v>15631</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
        <v>15631</v>
      </c>
      <c r="F2179" s="215" t="s">
        <v>15631</v>
      </c>
      <c r="G2179" s="215" t="s">
        <v>15631</v>
      </c>
      <c r="H2179" s="216" t="str">
        <f ca="1">IF(ISERROR($V2179),"",OFFSET('Smelter Look-up'!$G$4,$V2179-4,0))</f>
        <v/>
      </c>
      <c r="I2179" s="217" t="s">
        <v>15631</v>
      </c>
      <c r="J2179" s="217" t="s">
        <v>15631</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
        <v>15631</v>
      </c>
      <c r="F2180" s="215" t="s">
        <v>15631</v>
      </c>
      <c r="G2180" s="215" t="s">
        <v>15631</v>
      </c>
      <c r="H2180" s="216" t="str">
        <f ca="1">IF(ISERROR($V2180),"",OFFSET('Smelter Look-up'!$G$4,$V2180-4,0))</f>
        <v/>
      </c>
      <c r="I2180" s="217" t="s">
        <v>15631</v>
      </c>
      <c r="J2180" s="217" t="s">
        <v>15631</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
        <v>15631</v>
      </c>
      <c r="F2181" s="215" t="s">
        <v>15631</v>
      </c>
      <c r="G2181" s="215" t="s">
        <v>15631</v>
      </c>
      <c r="H2181" s="216" t="str">
        <f ca="1">IF(ISERROR($V2181),"",OFFSET('Smelter Look-up'!$G$4,$V2181-4,0))</f>
        <v/>
      </c>
      <c r="I2181" s="217" t="s">
        <v>15631</v>
      </c>
      <c r="J2181" s="217" t="s">
        <v>15631</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
        <v>15631</v>
      </c>
      <c r="F2182" s="215" t="s">
        <v>15631</v>
      </c>
      <c r="G2182" s="215" t="s">
        <v>15631</v>
      </c>
      <c r="H2182" s="216" t="str">
        <f ca="1">IF(ISERROR($V2182),"",OFFSET('Smelter Look-up'!$G$4,$V2182-4,0))</f>
        <v/>
      </c>
      <c r="I2182" s="217" t="s">
        <v>15631</v>
      </c>
      <c r="J2182" s="217" t="s">
        <v>15631</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
        <v>15631</v>
      </c>
      <c r="F2183" s="215" t="s">
        <v>15631</v>
      </c>
      <c r="G2183" s="215" t="s">
        <v>15631</v>
      </c>
      <c r="H2183" s="216" t="str">
        <f ca="1">IF(ISERROR($V2183),"",OFFSET('Smelter Look-up'!$G$4,$V2183-4,0))</f>
        <v/>
      </c>
      <c r="I2183" s="217" t="s">
        <v>15631</v>
      </c>
      <c r="J2183" s="217" t="s">
        <v>15631</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
        <v>15631</v>
      </c>
      <c r="F2184" s="215" t="s">
        <v>15631</v>
      </c>
      <c r="G2184" s="215" t="s">
        <v>15631</v>
      </c>
      <c r="H2184" s="216" t="str">
        <f ca="1">IF(ISERROR($V2184),"",OFFSET('Smelter Look-up'!$G$4,$V2184-4,0))</f>
        <v/>
      </c>
      <c r="I2184" s="217" t="s">
        <v>15631</v>
      </c>
      <c r="J2184" s="217" t="s">
        <v>15631</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
        <v>15631</v>
      </c>
      <c r="F2185" s="215" t="s">
        <v>15631</v>
      </c>
      <c r="G2185" s="215" t="s">
        <v>15631</v>
      </c>
      <c r="H2185" s="216" t="str">
        <f ca="1">IF(ISERROR($V2185),"",OFFSET('Smelter Look-up'!$G$4,$V2185-4,0))</f>
        <v/>
      </c>
      <c r="I2185" s="217" t="s">
        <v>15631</v>
      </c>
      <c r="J2185" s="217" t="s">
        <v>15631</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
        <v>15631</v>
      </c>
      <c r="F2186" s="215" t="s">
        <v>15631</v>
      </c>
      <c r="G2186" s="215" t="s">
        <v>15631</v>
      </c>
      <c r="H2186" s="216" t="str">
        <f ca="1">IF(ISERROR($V2186),"",OFFSET('Smelter Look-up'!$G$4,$V2186-4,0))</f>
        <v/>
      </c>
      <c r="I2186" s="217" t="s">
        <v>15631</v>
      </c>
      <c r="J2186" s="217" t="s">
        <v>15631</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
        <v>15631</v>
      </c>
      <c r="F2187" s="215" t="s">
        <v>15631</v>
      </c>
      <c r="G2187" s="215" t="s">
        <v>15631</v>
      </c>
      <c r="H2187" s="216" t="str">
        <f ca="1">IF(ISERROR($V2187),"",OFFSET('Smelter Look-up'!$G$4,$V2187-4,0))</f>
        <v/>
      </c>
      <c r="I2187" s="217" t="s">
        <v>15631</v>
      </c>
      <c r="J2187" s="217" t="s">
        <v>15631</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
        <v>15631</v>
      </c>
      <c r="F2188" s="215" t="s">
        <v>15631</v>
      </c>
      <c r="G2188" s="215" t="s">
        <v>15631</v>
      </c>
      <c r="H2188" s="216" t="str">
        <f ca="1">IF(ISERROR($V2188),"",OFFSET('Smelter Look-up'!$G$4,$V2188-4,0))</f>
        <v/>
      </c>
      <c r="I2188" s="217" t="s">
        <v>15631</v>
      </c>
      <c r="J2188" s="217" t="s">
        <v>15631</v>
      </c>
      <c r="K2188" s="268"/>
      <c r="L2188" s="268"/>
      <c r="M2188" s="268"/>
      <c r="N2188" s="268"/>
      <c r="O2188" s="268"/>
      <c r="P2188" s="218"/>
      <c r="Q2188" s="269"/>
      <c r="R2188" s="215" t="str">
        <f ca="1">IF(ISERROR($V2188),"",OFFSET('Smelter Look-up'!$C$4,$V2188-4,0)&amp;"")</f>
        <v/>
      </c>
      <c r="S2188" s="222" t="str">
        <f t="shared" ref="S2188:S2218" ca="1" si="312">IF(B2188="","",IF(ISERROR(MATCH($E2188,CL,0)),"Unknown",INDIRECT("'C'!$A$"&amp;MATCH($E2188,CL,0)+1)))</f>
        <v/>
      </c>
      <c r="T2188" s="222" t="str">
        <f ca="1">IF(B2188="","",IF(ISERROR(MATCH($J2188,SorP!$B$1:$B$6230,0)),"",INDIRECT("'SorP'!$A$"&amp;MATCH($J2188,SorP!$B$1:$B$6230,0))))</f>
        <v/>
      </c>
      <c r="U2188" s="238"/>
      <c r="V2188" s="270" t="e">
        <f>IF(C2188="",NA(),MATCH($B2188&amp;$C2188,'Smelter Look-up'!$J:$J,0))</f>
        <v>#N/A</v>
      </c>
      <c r="W2188" s="271"/>
      <c r="X2188" s="271">
        <f t="shared" ref="X2188:X2218" si="313">IF(AND(C2188="Smelter not listed",OR(LEN(D2188)=0,LEN(E2188)=0)),1,0)</f>
        <v>0</v>
      </c>
      <c r="Y2188" s="271"/>
      <c r="Z2188" s="271"/>
      <c r="AB2188" s="273" t="str">
        <f t="shared" ref="AB2188:AB2218" si="314">B2188&amp;C2188</f>
        <v/>
      </c>
    </row>
    <row r="2189" spans="1:28" s="272" customFormat="1" ht="20.25">
      <c r="A2189" s="214"/>
      <c r="B2189" s="215" t="str">
        <f>IF(LEN(A2189)=0,"",INDEX('Smelter Look-up'!$A:$A,MATCH($A2189,'Smelter Look-up'!$E:$E,0)))</f>
        <v/>
      </c>
      <c r="C2189" s="219" t="str">
        <f>IF(LEN(A2189)=0,"",INDEX('Smelter Look-up'!$C:$C,MATCH($A2189,'Smelter Look-up'!$E:$E,0)))</f>
        <v/>
      </c>
      <c r="D2189" s="278"/>
      <c r="E2189" s="215" t="s">
        <v>15631</v>
      </c>
      <c r="F2189" s="215" t="s">
        <v>15631</v>
      </c>
      <c r="G2189" s="215" t="s">
        <v>15631</v>
      </c>
      <c r="H2189" s="216" t="str">
        <f ca="1">IF(ISERROR($V2189),"",OFFSET('Smelter Look-up'!$G$4,$V2189-4,0))</f>
        <v/>
      </c>
      <c r="I2189" s="217" t="s">
        <v>15631</v>
      </c>
      <c r="J2189" s="217" t="s">
        <v>15631</v>
      </c>
      <c r="K2189" s="268"/>
      <c r="L2189" s="268"/>
      <c r="M2189" s="268"/>
      <c r="N2189" s="268"/>
      <c r="O2189" s="268"/>
      <c r="P2189" s="218"/>
      <c r="Q2189" s="269"/>
      <c r="R2189" s="215" t="str">
        <f ca="1">IF(ISERROR($V2189),"",OFFSET('Smelter Look-up'!$C$4,$V2189-4,0)&amp;"")</f>
        <v/>
      </c>
      <c r="S2189" s="222" t="str">
        <f t="shared" ca="1" si="312"/>
        <v/>
      </c>
      <c r="T2189" s="222" t="str">
        <f ca="1">IF(B2189="","",IF(ISERROR(MATCH($J2189,SorP!$B$1:$B$6230,0)),"",INDIRECT("'SorP'!$A$"&amp;MATCH($J2189,SorP!$B$1:$B$6230,0))))</f>
        <v/>
      </c>
      <c r="U2189" s="238"/>
      <c r="V2189" s="270" t="e">
        <f>IF(C2189="",NA(),MATCH($B2189&amp;$C2189,'Smelter Look-up'!$J:$J,0))</f>
        <v>#N/A</v>
      </c>
      <c r="W2189" s="271"/>
      <c r="X2189" s="271">
        <f t="shared" si="313"/>
        <v>0</v>
      </c>
      <c r="Y2189" s="271"/>
      <c r="Z2189" s="271"/>
      <c r="AB2189" s="273" t="str">
        <f t="shared" si="314"/>
        <v/>
      </c>
    </row>
    <row r="2190" spans="1:28" s="272" customFormat="1" ht="20.25">
      <c r="A2190" s="214"/>
      <c r="B2190" s="215" t="str">
        <f>IF(LEN(A2190)=0,"",INDEX('Smelter Look-up'!$A:$A,MATCH($A2190,'Smelter Look-up'!$E:$E,0)))</f>
        <v/>
      </c>
      <c r="C2190" s="219" t="str">
        <f>IF(LEN(A2190)=0,"",INDEX('Smelter Look-up'!$C:$C,MATCH($A2190,'Smelter Look-up'!$E:$E,0)))</f>
        <v/>
      </c>
      <c r="D2190" s="278"/>
      <c r="E2190" s="215" t="s">
        <v>15631</v>
      </c>
      <c r="F2190" s="215" t="s">
        <v>15631</v>
      </c>
      <c r="G2190" s="215" t="s">
        <v>15631</v>
      </c>
      <c r="H2190" s="216" t="str">
        <f ca="1">IF(ISERROR($V2190),"",OFFSET('Smelter Look-up'!$G$4,$V2190-4,0))</f>
        <v/>
      </c>
      <c r="I2190" s="217" t="s">
        <v>15631</v>
      </c>
      <c r="J2190" s="217" t="s">
        <v>15631</v>
      </c>
      <c r="K2190" s="268"/>
      <c r="L2190" s="268"/>
      <c r="M2190" s="268"/>
      <c r="N2190" s="268"/>
      <c r="O2190" s="268"/>
      <c r="P2190" s="218"/>
      <c r="Q2190" s="269"/>
      <c r="R2190" s="215" t="str">
        <f ca="1">IF(ISERROR($V2190),"",OFFSET('Smelter Look-up'!$C$4,$V2190-4,0)&amp;"")</f>
        <v/>
      </c>
      <c r="S2190" s="222" t="str">
        <f t="shared" ca="1" si="312"/>
        <v/>
      </c>
      <c r="T2190" s="222" t="str">
        <f ca="1">IF(B2190="","",IF(ISERROR(MATCH($J2190,SorP!$B$1:$B$6230,0)),"",INDIRECT("'SorP'!$A$"&amp;MATCH($J2190,SorP!$B$1:$B$6230,0))))</f>
        <v/>
      </c>
      <c r="U2190" s="238"/>
      <c r="V2190" s="270" t="e">
        <f>IF(C2190="",NA(),MATCH($B2190&amp;$C2190,'Smelter Look-up'!$J:$J,0))</f>
        <v>#N/A</v>
      </c>
      <c r="W2190" s="271"/>
      <c r="X2190" s="271">
        <f t="shared" si="313"/>
        <v>0</v>
      </c>
      <c r="Y2190" s="271"/>
      <c r="Z2190" s="271"/>
      <c r="AB2190" s="273" t="str">
        <f t="shared" si="314"/>
        <v/>
      </c>
    </row>
    <row r="2191" spans="1:28" s="272" customFormat="1" ht="20.25">
      <c r="A2191" s="214"/>
      <c r="B2191" s="215" t="str">
        <f>IF(LEN(A2191)=0,"",INDEX('Smelter Look-up'!$A:$A,MATCH($A2191,'Smelter Look-up'!$E:$E,0)))</f>
        <v/>
      </c>
      <c r="C2191" s="219" t="str">
        <f>IF(LEN(A2191)=0,"",INDEX('Smelter Look-up'!$C:$C,MATCH($A2191,'Smelter Look-up'!$E:$E,0)))</f>
        <v/>
      </c>
      <c r="D2191" s="278"/>
      <c r="E2191" s="215" t="s">
        <v>15631</v>
      </c>
      <c r="F2191" s="215" t="s">
        <v>15631</v>
      </c>
      <c r="G2191" s="215" t="s">
        <v>15631</v>
      </c>
      <c r="H2191" s="216" t="str">
        <f ca="1">IF(ISERROR($V2191),"",OFFSET('Smelter Look-up'!$G$4,$V2191-4,0))</f>
        <v/>
      </c>
      <c r="I2191" s="217" t="s">
        <v>15631</v>
      </c>
      <c r="J2191" s="217" t="s">
        <v>15631</v>
      </c>
      <c r="K2191" s="268"/>
      <c r="L2191" s="268"/>
      <c r="M2191" s="268"/>
      <c r="N2191" s="268"/>
      <c r="O2191" s="268"/>
      <c r="P2191" s="218"/>
      <c r="Q2191" s="269"/>
      <c r="R2191" s="215" t="str">
        <f ca="1">IF(ISERROR($V2191),"",OFFSET('Smelter Look-up'!$C$4,$V2191-4,0)&amp;"")</f>
        <v/>
      </c>
      <c r="S2191" s="222" t="str">
        <f t="shared" ca="1" si="312"/>
        <v/>
      </c>
      <c r="T2191" s="222" t="str">
        <f ca="1">IF(B2191="","",IF(ISERROR(MATCH($J2191,SorP!$B$1:$B$6230,0)),"",INDIRECT("'SorP'!$A$"&amp;MATCH($J2191,SorP!$B$1:$B$6230,0))))</f>
        <v/>
      </c>
      <c r="U2191" s="238"/>
      <c r="V2191" s="270" t="e">
        <f>IF(C2191="",NA(),MATCH($B2191&amp;$C2191,'Smelter Look-up'!$J:$J,0))</f>
        <v>#N/A</v>
      </c>
      <c r="W2191" s="271"/>
      <c r="X2191" s="271">
        <f t="shared" si="313"/>
        <v>0</v>
      </c>
      <c r="Y2191" s="271"/>
      <c r="Z2191" s="271"/>
      <c r="AB2191" s="273" t="str">
        <f t="shared" si="314"/>
        <v/>
      </c>
    </row>
    <row r="2192" spans="1:28" s="272" customFormat="1" ht="20.25">
      <c r="A2192" s="214"/>
      <c r="B2192" s="215" t="str">
        <f>IF(LEN(A2192)=0,"",INDEX('Smelter Look-up'!$A:$A,MATCH($A2192,'Smelter Look-up'!$E:$E,0)))</f>
        <v/>
      </c>
      <c r="C2192" s="219" t="str">
        <f>IF(LEN(A2192)=0,"",INDEX('Smelter Look-up'!$C:$C,MATCH($A2192,'Smelter Look-up'!$E:$E,0)))</f>
        <v/>
      </c>
      <c r="D2192" s="278"/>
      <c r="E2192" s="215" t="s">
        <v>15631</v>
      </c>
      <c r="F2192" s="215" t="s">
        <v>15631</v>
      </c>
      <c r="G2192" s="215" t="s">
        <v>15631</v>
      </c>
      <c r="H2192" s="216" t="str">
        <f ca="1">IF(ISERROR($V2192),"",OFFSET('Smelter Look-up'!$G$4,$V2192-4,0))</f>
        <v/>
      </c>
      <c r="I2192" s="217" t="s">
        <v>15631</v>
      </c>
      <c r="J2192" s="217" t="s">
        <v>15631</v>
      </c>
      <c r="K2192" s="268"/>
      <c r="L2192" s="268"/>
      <c r="M2192" s="268"/>
      <c r="N2192" s="268"/>
      <c r="O2192" s="268"/>
      <c r="P2192" s="218"/>
      <c r="Q2192" s="269"/>
      <c r="R2192" s="215" t="str">
        <f ca="1">IF(ISERROR($V2192),"",OFFSET('Smelter Look-up'!$C$4,$V2192-4,0)&amp;"")</f>
        <v/>
      </c>
      <c r="S2192" s="222" t="str">
        <f t="shared" ca="1" si="312"/>
        <v/>
      </c>
      <c r="T2192" s="222" t="str">
        <f ca="1">IF(B2192="","",IF(ISERROR(MATCH($J2192,SorP!$B$1:$B$6230,0)),"",INDIRECT("'SorP'!$A$"&amp;MATCH($J2192,SorP!$B$1:$B$6230,0))))</f>
        <v/>
      </c>
      <c r="U2192" s="238"/>
      <c r="V2192" s="270" t="e">
        <f>IF(C2192="",NA(),MATCH($B2192&amp;$C2192,'Smelter Look-up'!$J:$J,0))</f>
        <v>#N/A</v>
      </c>
      <c r="W2192" s="271"/>
      <c r="X2192" s="271">
        <f t="shared" si="313"/>
        <v>0</v>
      </c>
      <c r="Y2192" s="271"/>
      <c r="Z2192" s="271"/>
      <c r="AB2192" s="273" t="str">
        <f t="shared" si="314"/>
        <v/>
      </c>
    </row>
    <row r="2193" spans="1:28" s="272" customFormat="1" ht="20.25">
      <c r="A2193" s="214"/>
      <c r="B2193" s="215" t="str">
        <f>IF(LEN(A2193)=0,"",INDEX('Smelter Look-up'!$A:$A,MATCH($A2193,'Smelter Look-up'!$E:$E,0)))</f>
        <v/>
      </c>
      <c r="C2193" s="219" t="str">
        <f>IF(LEN(A2193)=0,"",INDEX('Smelter Look-up'!$C:$C,MATCH($A2193,'Smelter Look-up'!$E:$E,0)))</f>
        <v/>
      </c>
      <c r="D2193" s="278"/>
      <c r="E2193" s="215" t="s">
        <v>15631</v>
      </c>
      <c r="F2193" s="215" t="s">
        <v>15631</v>
      </c>
      <c r="G2193" s="215" t="s">
        <v>15631</v>
      </c>
      <c r="H2193" s="216" t="str">
        <f ca="1">IF(ISERROR($V2193),"",OFFSET('Smelter Look-up'!$G$4,$V2193-4,0))</f>
        <v/>
      </c>
      <c r="I2193" s="217" t="s">
        <v>15631</v>
      </c>
      <c r="J2193" s="217" t="s">
        <v>15631</v>
      </c>
      <c r="K2193" s="268"/>
      <c r="L2193" s="268"/>
      <c r="M2193" s="268"/>
      <c r="N2193" s="268"/>
      <c r="O2193" s="268"/>
      <c r="P2193" s="218"/>
      <c r="Q2193" s="269"/>
      <c r="R2193" s="215" t="str">
        <f ca="1">IF(ISERROR($V2193),"",OFFSET('Smelter Look-up'!$C$4,$V2193-4,0)&amp;"")</f>
        <v/>
      </c>
      <c r="S2193" s="222" t="str">
        <f t="shared" ca="1" si="312"/>
        <v/>
      </c>
      <c r="T2193" s="222" t="str">
        <f ca="1">IF(B2193="","",IF(ISERROR(MATCH($J2193,SorP!$B$1:$B$6230,0)),"",INDIRECT("'SorP'!$A$"&amp;MATCH($J2193,SorP!$B$1:$B$6230,0))))</f>
        <v/>
      </c>
      <c r="U2193" s="238"/>
      <c r="V2193" s="270" t="e">
        <f>IF(C2193="",NA(),MATCH($B2193&amp;$C2193,'Smelter Look-up'!$J:$J,0))</f>
        <v>#N/A</v>
      </c>
      <c r="W2193" s="271"/>
      <c r="X2193" s="271">
        <f t="shared" si="313"/>
        <v>0</v>
      </c>
      <c r="Y2193" s="271"/>
      <c r="Z2193" s="271"/>
      <c r="AB2193" s="273" t="str">
        <f t="shared" si="314"/>
        <v/>
      </c>
    </row>
    <row r="2194" spans="1:28" s="272" customFormat="1" ht="20.25">
      <c r="A2194" s="214"/>
      <c r="B2194" s="215" t="str">
        <f>IF(LEN(A2194)=0,"",INDEX('Smelter Look-up'!$A:$A,MATCH($A2194,'Smelter Look-up'!$E:$E,0)))</f>
        <v/>
      </c>
      <c r="C2194" s="219" t="str">
        <f>IF(LEN(A2194)=0,"",INDEX('Smelter Look-up'!$C:$C,MATCH($A2194,'Smelter Look-up'!$E:$E,0)))</f>
        <v/>
      </c>
      <c r="D2194" s="278"/>
      <c r="E2194" s="215" t="s">
        <v>15631</v>
      </c>
      <c r="F2194" s="215" t="s">
        <v>15631</v>
      </c>
      <c r="G2194" s="215" t="s">
        <v>15631</v>
      </c>
      <c r="H2194" s="216" t="str">
        <f ca="1">IF(ISERROR($V2194),"",OFFSET('Smelter Look-up'!$G$4,$V2194-4,0))</f>
        <v/>
      </c>
      <c r="I2194" s="217" t="s">
        <v>15631</v>
      </c>
      <c r="J2194" s="217" t="s">
        <v>15631</v>
      </c>
      <c r="K2194" s="268"/>
      <c r="L2194" s="268"/>
      <c r="M2194" s="268"/>
      <c r="N2194" s="268"/>
      <c r="O2194" s="268"/>
      <c r="P2194" s="218"/>
      <c r="Q2194" s="269"/>
      <c r="R2194" s="215" t="str">
        <f ca="1">IF(ISERROR($V2194),"",OFFSET('Smelter Look-up'!$C$4,$V2194-4,0)&amp;"")</f>
        <v/>
      </c>
      <c r="S2194" s="222" t="str">
        <f t="shared" ca="1" si="312"/>
        <v/>
      </c>
      <c r="T2194" s="222" t="str">
        <f ca="1">IF(B2194="","",IF(ISERROR(MATCH($J2194,SorP!$B$1:$B$6230,0)),"",INDIRECT("'SorP'!$A$"&amp;MATCH($J2194,SorP!$B$1:$B$6230,0))))</f>
        <v/>
      </c>
      <c r="U2194" s="238"/>
      <c r="V2194" s="270" t="e">
        <f>IF(C2194="",NA(),MATCH($B2194&amp;$C2194,'Smelter Look-up'!$J:$J,0))</f>
        <v>#N/A</v>
      </c>
      <c r="W2194" s="271"/>
      <c r="X2194" s="271">
        <f t="shared" si="313"/>
        <v>0</v>
      </c>
      <c r="Y2194" s="271"/>
      <c r="Z2194" s="271"/>
      <c r="AB2194" s="273" t="str">
        <f t="shared" si="314"/>
        <v/>
      </c>
    </row>
    <row r="2195" spans="1:28" s="272" customFormat="1" ht="20.25">
      <c r="A2195" s="214"/>
      <c r="B2195" s="215" t="str">
        <f>IF(LEN(A2195)=0,"",INDEX('Smelter Look-up'!$A:$A,MATCH($A2195,'Smelter Look-up'!$E:$E,0)))</f>
        <v/>
      </c>
      <c r="C2195" s="219" t="str">
        <f>IF(LEN(A2195)=0,"",INDEX('Smelter Look-up'!$C:$C,MATCH($A2195,'Smelter Look-up'!$E:$E,0)))</f>
        <v/>
      </c>
      <c r="D2195" s="278"/>
      <c r="E2195" s="215" t="s">
        <v>15631</v>
      </c>
      <c r="F2195" s="215" t="s">
        <v>15631</v>
      </c>
      <c r="G2195" s="215" t="s">
        <v>15631</v>
      </c>
      <c r="H2195" s="216" t="str">
        <f ca="1">IF(ISERROR($V2195),"",OFFSET('Smelter Look-up'!$G$4,$V2195-4,0))</f>
        <v/>
      </c>
      <c r="I2195" s="217" t="s">
        <v>15631</v>
      </c>
      <c r="J2195" s="217" t="s">
        <v>15631</v>
      </c>
      <c r="K2195" s="268"/>
      <c r="L2195" s="268"/>
      <c r="M2195" s="268"/>
      <c r="N2195" s="268"/>
      <c r="O2195" s="268"/>
      <c r="P2195" s="218"/>
      <c r="Q2195" s="269"/>
      <c r="R2195" s="215" t="str">
        <f ca="1">IF(ISERROR($V2195),"",OFFSET('Smelter Look-up'!$C$4,$V2195-4,0)&amp;"")</f>
        <v/>
      </c>
      <c r="S2195" s="222" t="str">
        <f t="shared" ca="1" si="312"/>
        <v/>
      </c>
      <c r="T2195" s="222" t="str">
        <f ca="1">IF(B2195="","",IF(ISERROR(MATCH($J2195,SorP!$B$1:$B$6230,0)),"",INDIRECT("'SorP'!$A$"&amp;MATCH($J2195,SorP!$B$1:$B$6230,0))))</f>
        <v/>
      </c>
      <c r="U2195" s="238"/>
      <c r="V2195" s="270" t="e">
        <f>IF(C2195="",NA(),MATCH($B2195&amp;$C2195,'Smelter Look-up'!$J:$J,0))</f>
        <v>#N/A</v>
      </c>
      <c r="W2195" s="271"/>
      <c r="X2195" s="271">
        <f t="shared" si="313"/>
        <v>0</v>
      </c>
      <c r="Y2195" s="271"/>
      <c r="Z2195" s="271"/>
      <c r="AB2195" s="273" t="str">
        <f t="shared" si="314"/>
        <v/>
      </c>
    </row>
    <row r="2196" spans="1:28" s="272" customFormat="1" ht="20.25">
      <c r="A2196" s="214"/>
      <c r="B2196" s="215" t="str">
        <f>IF(LEN(A2196)=0,"",INDEX('Smelter Look-up'!$A:$A,MATCH($A2196,'Smelter Look-up'!$E:$E,0)))</f>
        <v/>
      </c>
      <c r="C2196" s="219" t="str">
        <f>IF(LEN(A2196)=0,"",INDEX('Smelter Look-up'!$C:$C,MATCH($A2196,'Smelter Look-up'!$E:$E,0)))</f>
        <v/>
      </c>
      <c r="D2196" s="278"/>
      <c r="E2196" s="215" t="s">
        <v>15631</v>
      </c>
      <c r="F2196" s="215" t="s">
        <v>15631</v>
      </c>
      <c r="G2196" s="215" t="s">
        <v>15631</v>
      </c>
      <c r="H2196" s="216" t="str">
        <f ca="1">IF(ISERROR($V2196),"",OFFSET('Smelter Look-up'!$G$4,$V2196-4,0))</f>
        <v/>
      </c>
      <c r="I2196" s="217" t="s">
        <v>15631</v>
      </c>
      <c r="J2196" s="217" t="s">
        <v>15631</v>
      </c>
      <c r="K2196" s="268"/>
      <c r="L2196" s="268"/>
      <c r="M2196" s="268"/>
      <c r="N2196" s="268"/>
      <c r="O2196" s="268"/>
      <c r="P2196" s="218"/>
      <c r="Q2196" s="269"/>
      <c r="R2196" s="215" t="str">
        <f ca="1">IF(ISERROR($V2196),"",OFFSET('Smelter Look-up'!$C$4,$V2196-4,0)&amp;"")</f>
        <v/>
      </c>
      <c r="S2196" s="222" t="str">
        <f t="shared" ca="1" si="312"/>
        <v/>
      </c>
      <c r="T2196" s="222" t="str">
        <f ca="1">IF(B2196="","",IF(ISERROR(MATCH($J2196,SorP!$B$1:$B$6230,0)),"",INDIRECT("'SorP'!$A$"&amp;MATCH($J2196,SorP!$B$1:$B$6230,0))))</f>
        <v/>
      </c>
      <c r="U2196" s="238"/>
      <c r="V2196" s="270" t="e">
        <f>IF(C2196="",NA(),MATCH($B2196&amp;$C2196,'Smelter Look-up'!$J:$J,0))</f>
        <v>#N/A</v>
      </c>
      <c r="W2196" s="271"/>
      <c r="X2196" s="271">
        <f t="shared" si="313"/>
        <v>0</v>
      </c>
      <c r="Y2196" s="271"/>
      <c r="Z2196" s="271"/>
      <c r="AB2196" s="273" t="str">
        <f t="shared" si="314"/>
        <v/>
      </c>
    </row>
    <row r="2197" spans="1:28" s="272" customFormat="1" ht="20.25">
      <c r="A2197" s="214"/>
      <c r="B2197" s="215" t="str">
        <f>IF(LEN(A2197)=0,"",INDEX('Smelter Look-up'!$A:$A,MATCH($A2197,'Smelter Look-up'!$E:$E,0)))</f>
        <v/>
      </c>
      <c r="C2197" s="219" t="str">
        <f>IF(LEN(A2197)=0,"",INDEX('Smelter Look-up'!$C:$C,MATCH($A2197,'Smelter Look-up'!$E:$E,0)))</f>
        <v/>
      </c>
      <c r="D2197" s="278"/>
      <c r="E2197" s="215" t="s">
        <v>15631</v>
      </c>
      <c r="F2197" s="215" t="s">
        <v>15631</v>
      </c>
      <c r="G2197" s="215" t="s">
        <v>15631</v>
      </c>
      <c r="H2197" s="216" t="str">
        <f ca="1">IF(ISERROR($V2197),"",OFFSET('Smelter Look-up'!$G$4,$V2197-4,0))</f>
        <v/>
      </c>
      <c r="I2197" s="217" t="s">
        <v>15631</v>
      </c>
      <c r="J2197" s="217" t="s">
        <v>15631</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si="313"/>
        <v>0</v>
      </c>
      <c r="Y2197" s="271"/>
      <c r="Z2197" s="271"/>
      <c r="AB2197" s="273" t="str">
        <f t="shared" si="314"/>
        <v/>
      </c>
    </row>
    <row r="2198" spans="1:28" s="272" customFormat="1" ht="20.25">
      <c r="A2198" s="214"/>
      <c r="B2198" s="215" t="str">
        <f>IF(LEN(A2198)=0,"",INDEX('Smelter Look-up'!$A:$A,MATCH($A2198,'Smelter Look-up'!$E:$E,0)))</f>
        <v/>
      </c>
      <c r="C2198" s="219" t="str">
        <f>IF(LEN(A2198)=0,"",INDEX('Smelter Look-up'!$C:$C,MATCH($A2198,'Smelter Look-up'!$E:$E,0)))</f>
        <v/>
      </c>
      <c r="D2198" s="278"/>
      <c r="E2198" s="215" t="s">
        <v>15631</v>
      </c>
      <c r="F2198" s="215" t="s">
        <v>15631</v>
      </c>
      <c r="G2198" s="215" t="s">
        <v>15631</v>
      </c>
      <c r="H2198" s="216" t="str">
        <f ca="1">IF(ISERROR($V2198),"",OFFSET('Smelter Look-up'!$G$4,$V2198-4,0))</f>
        <v/>
      </c>
      <c r="I2198" s="217" t="s">
        <v>15631</v>
      </c>
      <c r="J2198" s="217" t="s">
        <v>15631</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si="313"/>
        <v>0</v>
      </c>
      <c r="Y2198" s="271"/>
      <c r="Z2198" s="271"/>
      <c r="AB2198" s="273" t="str">
        <f t="shared" si="314"/>
        <v/>
      </c>
    </row>
    <row r="2199" spans="1:28" s="272" customFormat="1" ht="20.25">
      <c r="A2199" s="214"/>
      <c r="B2199" s="215" t="str">
        <f>IF(LEN(A2199)=0,"",INDEX('Smelter Look-up'!$A:$A,MATCH($A2199,'Smelter Look-up'!$E:$E,0)))</f>
        <v/>
      </c>
      <c r="C2199" s="219" t="str">
        <f>IF(LEN(A2199)=0,"",INDEX('Smelter Look-up'!$C:$C,MATCH($A2199,'Smelter Look-up'!$E:$E,0)))</f>
        <v/>
      </c>
      <c r="D2199" s="278"/>
      <c r="E2199" s="215" t="s">
        <v>15631</v>
      </c>
      <c r="F2199" s="215" t="s">
        <v>15631</v>
      </c>
      <c r="G2199" s="215" t="s">
        <v>15631</v>
      </c>
      <c r="H2199" s="216" t="str">
        <f ca="1">IF(ISERROR($V2199),"",OFFSET('Smelter Look-up'!$G$4,$V2199-4,0))</f>
        <v/>
      </c>
      <c r="I2199" s="217" t="s">
        <v>15631</v>
      </c>
      <c r="J2199" s="217" t="s">
        <v>15631</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si="313"/>
        <v>0</v>
      </c>
      <c r="Y2199" s="271"/>
      <c r="Z2199" s="271"/>
      <c r="AB2199" s="273" t="str">
        <f t="shared" si="314"/>
        <v/>
      </c>
    </row>
    <row r="2200" spans="1:28" s="272" customFormat="1" ht="20.25">
      <c r="A2200" s="214"/>
      <c r="B2200" s="215" t="str">
        <f>IF(LEN(A2200)=0,"",INDEX('Smelter Look-up'!$A:$A,MATCH($A2200,'Smelter Look-up'!$E:$E,0)))</f>
        <v/>
      </c>
      <c r="C2200" s="219" t="str">
        <f>IF(LEN(A2200)=0,"",INDEX('Smelter Look-up'!$C:$C,MATCH($A2200,'Smelter Look-up'!$E:$E,0)))</f>
        <v/>
      </c>
      <c r="D2200" s="278"/>
      <c r="E2200" s="215" t="s">
        <v>15631</v>
      </c>
      <c r="F2200" s="215" t="s">
        <v>15631</v>
      </c>
      <c r="G2200" s="215" t="s">
        <v>15631</v>
      </c>
      <c r="H2200" s="216" t="str">
        <f ca="1">IF(ISERROR($V2200),"",OFFSET('Smelter Look-up'!$G$4,$V2200-4,0))</f>
        <v/>
      </c>
      <c r="I2200" s="217" t="s">
        <v>15631</v>
      </c>
      <c r="J2200" s="217" t="s">
        <v>15631</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si="313"/>
        <v>0</v>
      </c>
      <c r="Y2200" s="271"/>
      <c r="Z2200" s="271"/>
      <c r="AB2200" s="273" t="str">
        <f t="shared" si="314"/>
        <v/>
      </c>
    </row>
    <row r="2201" spans="1:28" s="272" customFormat="1" ht="20.25">
      <c r="A2201" s="214"/>
      <c r="B2201" s="215" t="str">
        <f>IF(LEN(A2201)=0,"",INDEX('Smelter Look-up'!$A:$A,MATCH($A2201,'Smelter Look-up'!$E:$E,0)))</f>
        <v/>
      </c>
      <c r="C2201" s="219" t="str">
        <f>IF(LEN(A2201)=0,"",INDEX('Smelter Look-up'!$C:$C,MATCH($A2201,'Smelter Look-up'!$E:$E,0)))</f>
        <v/>
      </c>
      <c r="D2201" s="278"/>
      <c r="E2201" s="215" t="s">
        <v>15631</v>
      </c>
      <c r="F2201" s="215" t="s">
        <v>15631</v>
      </c>
      <c r="G2201" s="215" t="s">
        <v>15631</v>
      </c>
      <c r="H2201" s="216" t="str">
        <f ca="1">IF(ISERROR($V2201),"",OFFSET('Smelter Look-up'!$G$4,$V2201-4,0))</f>
        <v/>
      </c>
      <c r="I2201" s="217" t="s">
        <v>15631</v>
      </c>
      <c r="J2201" s="217" t="s">
        <v>15631</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si="313"/>
        <v>0</v>
      </c>
      <c r="Y2201" s="271"/>
      <c r="Z2201" s="271"/>
      <c r="AB2201" s="273" t="str">
        <f t="shared" si="314"/>
        <v/>
      </c>
    </row>
    <row r="2202" spans="1:28" s="272" customFormat="1" ht="20.25">
      <c r="A2202" s="214"/>
      <c r="B2202" s="215" t="str">
        <f>IF(LEN(A2202)=0,"",INDEX('Smelter Look-up'!$A:$A,MATCH($A2202,'Smelter Look-up'!$E:$E,0)))</f>
        <v/>
      </c>
      <c r="C2202" s="219" t="str">
        <f>IF(LEN(A2202)=0,"",INDEX('Smelter Look-up'!$C:$C,MATCH($A2202,'Smelter Look-up'!$E:$E,0)))</f>
        <v/>
      </c>
      <c r="D2202" s="278"/>
      <c r="E2202" s="215" t="s">
        <v>15631</v>
      </c>
      <c r="F2202" s="215" t="s">
        <v>15631</v>
      </c>
      <c r="G2202" s="215" t="s">
        <v>15631</v>
      </c>
      <c r="H2202" s="216" t="str">
        <f ca="1">IF(ISERROR($V2202),"",OFFSET('Smelter Look-up'!$G$4,$V2202-4,0))</f>
        <v/>
      </c>
      <c r="I2202" s="217" t="s">
        <v>15631</v>
      </c>
      <c r="J2202" s="217" t="s">
        <v>15631</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si="313"/>
        <v>0</v>
      </c>
      <c r="Y2202" s="271"/>
      <c r="Z2202" s="271"/>
      <c r="AB2202" s="273" t="str">
        <f t="shared" si="314"/>
        <v/>
      </c>
    </row>
    <row r="2203" spans="1:28" s="272" customFormat="1" ht="20.25">
      <c r="A2203" s="214"/>
      <c r="B2203" s="215" t="str">
        <f>IF(LEN(A2203)=0,"",INDEX('Smelter Look-up'!$A:$A,MATCH($A2203,'Smelter Look-up'!$E:$E,0)))</f>
        <v/>
      </c>
      <c r="C2203" s="219" t="str">
        <f>IF(LEN(A2203)=0,"",INDEX('Smelter Look-up'!$C:$C,MATCH($A2203,'Smelter Look-up'!$E:$E,0)))</f>
        <v/>
      </c>
      <c r="D2203" s="278"/>
      <c r="E2203" s="215" t="s">
        <v>15631</v>
      </c>
      <c r="F2203" s="215" t="s">
        <v>15631</v>
      </c>
      <c r="G2203" s="215" t="s">
        <v>15631</v>
      </c>
      <c r="H2203" s="216" t="str">
        <f ca="1">IF(ISERROR($V2203),"",OFFSET('Smelter Look-up'!$G$4,$V2203-4,0))</f>
        <v/>
      </c>
      <c r="I2203" s="217" t="s">
        <v>15631</v>
      </c>
      <c r="J2203" s="217" t="s">
        <v>15631</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
        <v>15631</v>
      </c>
      <c r="F2204" s="215" t="s">
        <v>15631</v>
      </c>
      <c r="G2204" s="215" t="s">
        <v>15631</v>
      </c>
      <c r="H2204" s="216" t="str">
        <f ca="1">IF(ISERROR($V2204),"",OFFSET('Smelter Look-up'!$G$4,$V2204-4,0))</f>
        <v/>
      </c>
      <c r="I2204" s="217" t="s">
        <v>15631</v>
      </c>
      <c r="J2204" s="217" t="s">
        <v>15631</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
        <v>15631</v>
      </c>
      <c r="F2205" s="215" t="s">
        <v>15631</v>
      </c>
      <c r="G2205" s="215" t="s">
        <v>15631</v>
      </c>
      <c r="H2205" s="216" t="str">
        <f ca="1">IF(ISERROR($V2205),"",OFFSET('Smelter Look-up'!$G$4,$V2205-4,0))</f>
        <v/>
      </c>
      <c r="I2205" s="217" t="s">
        <v>15631</v>
      </c>
      <c r="J2205" s="217" t="s">
        <v>15631</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
        <v>15631</v>
      </c>
      <c r="F2206" s="215" t="s">
        <v>15631</v>
      </c>
      <c r="G2206" s="215" t="s">
        <v>15631</v>
      </c>
      <c r="H2206" s="216" t="str">
        <f ca="1">IF(ISERROR($V2206),"",OFFSET('Smelter Look-up'!$G$4,$V2206-4,0))</f>
        <v/>
      </c>
      <c r="I2206" s="217" t="s">
        <v>15631</v>
      </c>
      <c r="J2206" s="217" t="s">
        <v>15631</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
        <v>15631</v>
      </c>
      <c r="F2207" s="215" t="s">
        <v>15631</v>
      </c>
      <c r="G2207" s="215" t="s">
        <v>15631</v>
      </c>
      <c r="H2207" s="216" t="str">
        <f ca="1">IF(ISERROR($V2207),"",OFFSET('Smelter Look-up'!$G$4,$V2207-4,0))</f>
        <v/>
      </c>
      <c r="I2207" s="217" t="s">
        <v>15631</v>
      </c>
      <c r="J2207" s="217" t="s">
        <v>15631</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
        <v>15631</v>
      </c>
      <c r="F2208" s="215" t="s">
        <v>15631</v>
      </c>
      <c r="G2208" s="215" t="s">
        <v>15631</v>
      </c>
      <c r="H2208" s="216" t="str">
        <f ca="1">IF(ISERROR($V2208),"",OFFSET('Smelter Look-up'!$G$4,$V2208-4,0))</f>
        <v/>
      </c>
      <c r="I2208" s="217" t="s">
        <v>15631</v>
      </c>
      <c r="J2208" s="217" t="s">
        <v>15631</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
        <v>15631</v>
      </c>
      <c r="F2209" s="215" t="s">
        <v>15631</v>
      </c>
      <c r="G2209" s="215" t="s">
        <v>15631</v>
      </c>
      <c r="H2209" s="216" t="str">
        <f ca="1">IF(ISERROR($V2209),"",OFFSET('Smelter Look-up'!$G$4,$V2209-4,0))</f>
        <v/>
      </c>
      <c r="I2209" s="217" t="s">
        <v>15631</v>
      </c>
      <c r="J2209" s="217" t="s">
        <v>15631</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
        <v>15631</v>
      </c>
      <c r="F2210" s="215" t="s">
        <v>15631</v>
      </c>
      <c r="G2210" s="215" t="s">
        <v>15631</v>
      </c>
      <c r="H2210" s="216" t="str">
        <f ca="1">IF(ISERROR($V2210),"",OFFSET('Smelter Look-up'!$G$4,$V2210-4,0))</f>
        <v/>
      </c>
      <c r="I2210" s="217" t="s">
        <v>15631</v>
      </c>
      <c r="J2210" s="217" t="s">
        <v>15631</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
        <v>15631</v>
      </c>
      <c r="F2211" s="215" t="s">
        <v>15631</v>
      </c>
      <c r="G2211" s="215" t="s">
        <v>15631</v>
      </c>
      <c r="H2211" s="216" t="str">
        <f ca="1">IF(ISERROR($V2211),"",OFFSET('Smelter Look-up'!$G$4,$V2211-4,0))</f>
        <v/>
      </c>
      <c r="I2211" s="217" t="s">
        <v>15631</v>
      </c>
      <c r="J2211" s="217" t="s">
        <v>15631</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
        <v>15631</v>
      </c>
      <c r="F2212" s="215" t="s">
        <v>15631</v>
      </c>
      <c r="G2212" s="215" t="s">
        <v>15631</v>
      </c>
      <c r="H2212" s="216" t="str">
        <f ca="1">IF(ISERROR($V2212),"",OFFSET('Smelter Look-up'!$G$4,$V2212-4,0))</f>
        <v/>
      </c>
      <c r="I2212" s="217" t="s">
        <v>15631</v>
      </c>
      <c r="J2212" s="217" t="s">
        <v>15631</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
        <v>15631</v>
      </c>
      <c r="F2213" s="215" t="s">
        <v>15631</v>
      </c>
      <c r="G2213" s="215" t="s">
        <v>15631</v>
      </c>
      <c r="H2213" s="216" t="str">
        <f ca="1">IF(ISERROR($V2213),"",OFFSET('Smelter Look-up'!$G$4,$V2213-4,0))</f>
        <v/>
      </c>
      <c r="I2213" s="217" t="s">
        <v>15631</v>
      </c>
      <c r="J2213" s="217" t="s">
        <v>15631</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
        <v>15631</v>
      </c>
      <c r="F2214" s="215" t="s">
        <v>15631</v>
      </c>
      <c r="G2214" s="215" t="s">
        <v>15631</v>
      </c>
      <c r="H2214" s="216" t="str">
        <f ca="1">IF(ISERROR($V2214),"",OFFSET('Smelter Look-up'!$G$4,$V2214-4,0))</f>
        <v/>
      </c>
      <c r="I2214" s="217" t="s">
        <v>15631</v>
      </c>
      <c r="J2214" s="217" t="s">
        <v>15631</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
        <v>15631</v>
      </c>
      <c r="F2215" s="215" t="s">
        <v>15631</v>
      </c>
      <c r="G2215" s="215" t="s">
        <v>15631</v>
      </c>
      <c r="H2215" s="216" t="str">
        <f ca="1">IF(ISERROR($V2215),"",OFFSET('Smelter Look-up'!$G$4,$V2215-4,0))</f>
        <v/>
      </c>
      <c r="I2215" s="217" t="s">
        <v>15631</v>
      </c>
      <c r="J2215" s="217" t="s">
        <v>15631</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
        <v>15631</v>
      </c>
      <c r="F2216" s="215" t="s">
        <v>15631</v>
      </c>
      <c r="G2216" s="215" t="s">
        <v>15631</v>
      </c>
      <c r="H2216" s="216" t="str">
        <f ca="1">IF(ISERROR($V2216),"",OFFSET('Smelter Look-up'!$G$4,$V2216-4,0))</f>
        <v/>
      </c>
      <c r="I2216" s="217" t="s">
        <v>15631</v>
      </c>
      <c r="J2216" s="217" t="s">
        <v>15631</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
        <v>15631</v>
      </c>
      <c r="F2217" s="215" t="s">
        <v>15631</v>
      </c>
      <c r="G2217" s="215" t="s">
        <v>15631</v>
      </c>
      <c r="H2217" s="216" t="str">
        <f ca="1">IF(ISERROR($V2217),"",OFFSET('Smelter Look-up'!$G$4,$V2217-4,0))</f>
        <v/>
      </c>
      <c r="I2217" s="217" t="s">
        <v>15631</v>
      </c>
      <c r="J2217" s="217" t="s">
        <v>15631</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
        <v>15631</v>
      </c>
      <c r="F2218" s="215" t="s">
        <v>15631</v>
      </c>
      <c r="G2218" s="215" t="s">
        <v>15631</v>
      </c>
      <c r="H2218" s="216" t="str">
        <f ca="1">IF(ISERROR($V2218),"",OFFSET('Smelter Look-up'!$G$4,$V2218-4,0))</f>
        <v/>
      </c>
      <c r="I2218" s="217" t="s">
        <v>15631</v>
      </c>
      <c r="J2218" s="217" t="s">
        <v>15631</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
        <v>15631</v>
      </c>
      <c r="F2219" s="215" t="s">
        <v>15631</v>
      </c>
      <c r="G2219" s="215" t="s">
        <v>15631</v>
      </c>
      <c r="H2219" s="216" t="str">
        <f ca="1">IF(ISERROR($V2219),"",OFFSET('Smelter Look-up'!$G$4,$V2219-4,0))</f>
        <v/>
      </c>
      <c r="I2219" s="217" t="s">
        <v>15631</v>
      </c>
      <c r="J2219" s="217" t="s">
        <v>15631</v>
      </c>
      <c r="K2219" s="268"/>
      <c r="L2219" s="268"/>
      <c r="M2219" s="268"/>
      <c r="N2219" s="268"/>
      <c r="O2219" s="268"/>
      <c r="P2219" s="218"/>
      <c r="Q2219" s="269"/>
      <c r="R2219" s="215" t="str">
        <f ca="1">IF(ISERROR($V2219),"",OFFSET('Smelter Look-up'!$C$4,$V2219-4,0)&amp;"")</f>
        <v/>
      </c>
      <c r="S2219" s="222" t="str">
        <f t="shared" ref="S2219" ca="1" si="315">IF(B2219="","",IF(ISERROR(MATCH($E2219,CL,0)),"Unknown",INDIRECT("'C'!$A$"&amp;MATCH($E2219,CL,0)+1)))</f>
        <v/>
      </c>
      <c r="T2219" s="222" t="str">
        <f ca="1">IF(B2219="","",IF(ISERROR(MATCH($J2219,SorP!$B$1:$B$6230,0)),"",INDIRECT("'SorP'!$A$"&amp;MATCH($J2219,SorP!$B$1:$B$6230,0))))</f>
        <v/>
      </c>
      <c r="U2219" s="238"/>
      <c r="V2219" s="270" t="e">
        <f>IF(C2219="",NA(),MATCH($B2219&amp;$C2219,'Smelter Look-up'!$J:$J,0))</f>
        <v>#N/A</v>
      </c>
      <c r="W2219" s="271"/>
      <c r="X2219" s="271">
        <f t="shared" ref="X2219" si="316">IF(AND(C2219="Smelter not listed",OR(LEN(D2219)=0,LEN(E2219)=0)),1,0)</f>
        <v>0</v>
      </c>
      <c r="Y2219" s="271"/>
      <c r="Z2219" s="271"/>
      <c r="AB2219" s="273" t="str">
        <f t="shared" ref="AB2219" si="317">B2219&amp;C2219</f>
        <v/>
      </c>
    </row>
    <row r="2220" spans="1:28" s="272" customFormat="1" ht="20.25">
      <c r="A2220" s="214"/>
      <c r="B2220" s="215" t="str">
        <f>IF(LEN(A2220)=0,"",INDEX('Smelter Look-up'!$A:$A,MATCH($A2220,'Smelter Look-up'!$E:$E,0)))</f>
        <v/>
      </c>
      <c r="C2220" s="219" t="str">
        <f>IF(LEN(A2220)=0,"",INDEX('Smelter Look-up'!$C:$C,MATCH($A2220,'Smelter Look-up'!$E:$E,0)))</f>
        <v/>
      </c>
      <c r="D2220" s="278"/>
      <c r="E2220" s="215" t="s">
        <v>15631</v>
      </c>
      <c r="F2220" s="215" t="s">
        <v>15631</v>
      </c>
      <c r="G2220" s="215" t="s">
        <v>15631</v>
      </c>
      <c r="H2220" s="216" t="str">
        <f ca="1">IF(ISERROR($V2220),"",OFFSET('Smelter Look-up'!$G$4,$V2220-4,0))</f>
        <v/>
      </c>
      <c r="I2220" s="217" t="s">
        <v>15631</v>
      </c>
      <c r="J2220" s="217" t="s">
        <v>15631</v>
      </c>
      <c r="K2220" s="268"/>
      <c r="L2220" s="268"/>
      <c r="M2220" s="268"/>
      <c r="N2220" s="268"/>
      <c r="O2220" s="268"/>
      <c r="P2220" s="218"/>
      <c r="Q2220" s="269"/>
      <c r="R2220" s="215" t="str">
        <f ca="1">IF(ISERROR($V2220),"",OFFSET('Smelter Look-up'!$C$4,$V2220-4,0)&amp;"")</f>
        <v/>
      </c>
      <c r="S2220" s="222" t="str">
        <f t="shared" ref="S2220:S2251" ca="1" si="318">IF(B2220="","",IF(ISERROR(MATCH($E2220,CL,0)),"Unknown",INDIRECT("'C'!$A$"&amp;MATCH($E2220,CL,0)+1)))</f>
        <v/>
      </c>
      <c r="T2220" s="222" t="str">
        <f ca="1">IF(B2220="","",IF(ISERROR(MATCH($J2220,SorP!$B$1:$B$6230,0)),"",INDIRECT("'SorP'!$A$"&amp;MATCH($J2220,SorP!$B$1:$B$6230,0))))</f>
        <v/>
      </c>
      <c r="U2220" s="238"/>
      <c r="V2220" s="270" t="e">
        <f>IF(C2220="",NA(),MATCH($B2220&amp;$C2220,'Smelter Look-up'!$J:$J,0))</f>
        <v>#N/A</v>
      </c>
      <c r="W2220" s="271"/>
      <c r="X2220" s="271">
        <f t="shared" ref="X2220:X2251" si="319">IF(AND(C2220="Smelter not listed",OR(LEN(D2220)=0,LEN(E2220)=0)),1,0)</f>
        <v>0</v>
      </c>
      <c r="Y2220" s="271"/>
      <c r="Z2220" s="271"/>
      <c r="AB2220" s="273" t="str">
        <f t="shared" ref="AB2220:AB2251" si="320">B2220&amp;C2220</f>
        <v/>
      </c>
    </row>
    <row r="2221" spans="1:28" s="272" customFormat="1" ht="20.25">
      <c r="A2221" s="214"/>
      <c r="B2221" s="215" t="str">
        <f>IF(LEN(A2221)=0,"",INDEX('Smelter Look-up'!$A:$A,MATCH($A2221,'Smelter Look-up'!$E:$E,0)))</f>
        <v/>
      </c>
      <c r="C2221" s="219" t="str">
        <f>IF(LEN(A2221)=0,"",INDEX('Smelter Look-up'!$C:$C,MATCH($A2221,'Smelter Look-up'!$E:$E,0)))</f>
        <v/>
      </c>
      <c r="D2221" s="278"/>
      <c r="E2221" s="215" t="s">
        <v>15631</v>
      </c>
      <c r="F2221" s="215" t="s">
        <v>15631</v>
      </c>
      <c r="G2221" s="215" t="s">
        <v>15631</v>
      </c>
      <c r="H2221" s="216" t="str">
        <f ca="1">IF(ISERROR($V2221),"",OFFSET('Smelter Look-up'!$G$4,$V2221-4,0))</f>
        <v/>
      </c>
      <c r="I2221" s="217" t="s">
        <v>15631</v>
      </c>
      <c r="J2221" s="217" t="s">
        <v>15631</v>
      </c>
      <c r="K2221" s="268"/>
      <c r="L2221" s="268"/>
      <c r="M2221" s="268"/>
      <c r="N2221" s="268"/>
      <c r="O2221" s="268"/>
      <c r="P2221" s="218"/>
      <c r="Q2221" s="269"/>
      <c r="R2221" s="215" t="str">
        <f ca="1">IF(ISERROR($V2221),"",OFFSET('Smelter Look-up'!$C$4,$V2221-4,0)&amp;"")</f>
        <v/>
      </c>
      <c r="S2221" s="222" t="str">
        <f t="shared" ca="1" si="318"/>
        <v/>
      </c>
      <c r="T2221" s="222" t="str">
        <f ca="1">IF(B2221="","",IF(ISERROR(MATCH($J2221,SorP!$B$1:$B$6230,0)),"",INDIRECT("'SorP'!$A$"&amp;MATCH($J2221,SorP!$B$1:$B$6230,0))))</f>
        <v/>
      </c>
      <c r="U2221" s="238"/>
      <c r="V2221" s="270" t="e">
        <f>IF(C2221="",NA(),MATCH($B2221&amp;$C2221,'Smelter Look-up'!$J:$J,0))</f>
        <v>#N/A</v>
      </c>
      <c r="W2221" s="271"/>
      <c r="X2221" s="271">
        <f t="shared" si="319"/>
        <v>0</v>
      </c>
      <c r="Y2221" s="271"/>
      <c r="Z2221" s="271"/>
      <c r="AB2221" s="273" t="str">
        <f t="shared" si="320"/>
        <v/>
      </c>
    </row>
    <row r="2222" spans="1:28" s="272" customFormat="1" ht="20.25">
      <c r="A2222" s="214"/>
      <c r="B2222" s="215" t="str">
        <f>IF(LEN(A2222)=0,"",INDEX('Smelter Look-up'!$A:$A,MATCH($A2222,'Smelter Look-up'!$E:$E,0)))</f>
        <v/>
      </c>
      <c r="C2222" s="219" t="str">
        <f>IF(LEN(A2222)=0,"",INDEX('Smelter Look-up'!$C:$C,MATCH($A2222,'Smelter Look-up'!$E:$E,0)))</f>
        <v/>
      </c>
      <c r="D2222" s="278"/>
      <c r="E2222" s="215" t="s">
        <v>15631</v>
      </c>
      <c r="F2222" s="215" t="s">
        <v>15631</v>
      </c>
      <c r="G2222" s="215" t="s">
        <v>15631</v>
      </c>
      <c r="H2222" s="216" t="str">
        <f ca="1">IF(ISERROR($V2222),"",OFFSET('Smelter Look-up'!$G$4,$V2222-4,0))</f>
        <v/>
      </c>
      <c r="I2222" s="217" t="s">
        <v>15631</v>
      </c>
      <c r="J2222" s="217" t="s">
        <v>15631</v>
      </c>
      <c r="K2222" s="268"/>
      <c r="L2222" s="268"/>
      <c r="M2222" s="268"/>
      <c r="N2222" s="268"/>
      <c r="O2222" s="268"/>
      <c r="P2222" s="218"/>
      <c r="Q2222" s="269"/>
      <c r="R2222" s="215" t="str">
        <f ca="1">IF(ISERROR($V2222),"",OFFSET('Smelter Look-up'!$C$4,$V2222-4,0)&amp;"")</f>
        <v/>
      </c>
      <c r="S2222" s="222" t="str">
        <f t="shared" ca="1" si="318"/>
        <v/>
      </c>
      <c r="T2222" s="222" t="str">
        <f ca="1">IF(B2222="","",IF(ISERROR(MATCH($J2222,SorP!$B$1:$B$6230,0)),"",INDIRECT("'SorP'!$A$"&amp;MATCH($J2222,SorP!$B$1:$B$6230,0))))</f>
        <v/>
      </c>
      <c r="U2222" s="238"/>
      <c r="V2222" s="270" t="e">
        <f>IF(C2222="",NA(),MATCH($B2222&amp;$C2222,'Smelter Look-up'!$J:$J,0))</f>
        <v>#N/A</v>
      </c>
      <c r="W2222" s="271"/>
      <c r="X2222" s="271">
        <f t="shared" si="319"/>
        <v>0</v>
      </c>
      <c r="Y2222" s="271"/>
      <c r="Z2222" s="271"/>
      <c r="AB2222" s="273" t="str">
        <f t="shared" si="320"/>
        <v/>
      </c>
    </row>
    <row r="2223" spans="1:28" s="272" customFormat="1" ht="20.25">
      <c r="A2223" s="214"/>
      <c r="B2223" s="215" t="str">
        <f>IF(LEN(A2223)=0,"",INDEX('Smelter Look-up'!$A:$A,MATCH($A2223,'Smelter Look-up'!$E:$E,0)))</f>
        <v/>
      </c>
      <c r="C2223" s="219" t="str">
        <f>IF(LEN(A2223)=0,"",INDEX('Smelter Look-up'!$C:$C,MATCH($A2223,'Smelter Look-up'!$E:$E,0)))</f>
        <v/>
      </c>
      <c r="D2223" s="278"/>
      <c r="E2223" s="215" t="s">
        <v>15631</v>
      </c>
      <c r="F2223" s="215" t="s">
        <v>15631</v>
      </c>
      <c r="G2223" s="215" t="s">
        <v>15631</v>
      </c>
      <c r="H2223" s="216" t="str">
        <f ca="1">IF(ISERROR($V2223),"",OFFSET('Smelter Look-up'!$G$4,$V2223-4,0))</f>
        <v/>
      </c>
      <c r="I2223" s="217" t="s">
        <v>15631</v>
      </c>
      <c r="J2223" s="217" t="s">
        <v>15631</v>
      </c>
      <c r="K2223" s="268"/>
      <c r="L2223" s="268"/>
      <c r="M2223" s="268"/>
      <c r="N2223" s="268"/>
      <c r="O2223" s="268"/>
      <c r="P2223" s="218"/>
      <c r="Q2223" s="269"/>
      <c r="R2223" s="215" t="str">
        <f ca="1">IF(ISERROR($V2223),"",OFFSET('Smelter Look-up'!$C$4,$V2223-4,0)&amp;"")</f>
        <v/>
      </c>
      <c r="S2223" s="222" t="str">
        <f t="shared" ca="1" si="318"/>
        <v/>
      </c>
      <c r="T2223" s="222" t="str">
        <f ca="1">IF(B2223="","",IF(ISERROR(MATCH($J2223,SorP!$B$1:$B$6230,0)),"",INDIRECT("'SorP'!$A$"&amp;MATCH($J2223,SorP!$B$1:$B$6230,0))))</f>
        <v/>
      </c>
      <c r="U2223" s="238"/>
      <c r="V2223" s="270" t="e">
        <f>IF(C2223="",NA(),MATCH($B2223&amp;$C2223,'Smelter Look-up'!$J:$J,0))</f>
        <v>#N/A</v>
      </c>
      <c r="W2223" s="271"/>
      <c r="X2223" s="271">
        <f t="shared" si="319"/>
        <v>0</v>
      </c>
      <c r="Y2223" s="271"/>
      <c r="Z2223" s="271"/>
      <c r="AB2223" s="273" t="str">
        <f t="shared" si="320"/>
        <v/>
      </c>
    </row>
    <row r="2224" spans="1:28" s="272" customFormat="1" ht="20.25">
      <c r="A2224" s="214"/>
      <c r="B2224" s="215" t="str">
        <f>IF(LEN(A2224)=0,"",INDEX('Smelter Look-up'!$A:$A,MATCH($A2224,'Smelter Look-up'!$E:$E,0)))</f>
        <v/>
      </c>
      <c r="C2224" s="219" t="str">
        <f>IF(LEN(A2224)=0,"",INDEX('Smelter Look-up'!$C:$C,MATCH($A2224,'Smelter Look-up'!$E:$E,0)))</f>
        <v/>
      </c>
      <c r="D2224" s="278"/>
      <c r="E2224" s="215" t="s">
        <v>15631</v>
      </c>
      <c r="F2224" s="215" t="s">
        <v>15631</v>
      </c>
      <c r="G2224" s="215" t="s">
        <v>15631</v>
      </c>
      <c r="H2224" s="216" t="str">
        <f ca="1">IF(ISERROR($V2224),"",OFFSET('Smelter Look-up'!$G$4,$V2224-4,0))</f>
        <v/>
      </c>
      <c r="I2224" s="217" t="s">
        <v>15631</v>
      </c>
      <c r="J2224" s="217" t="s">
        <v>15631</v>
      </c>
      <c r="K2224" s="268"/>
      <c r="L2224" s="268"/>
      <c r="M2224" s="268"/>
      <c r="N2224" s="268"/>
      <c r="O2224" s="268"/>
      <c r="P2224" s="218"/>
      <c r="Q2224" s="269"/>
      <c r="R2224" s="215" t="str">
        <f ca="1">IF(ISERROR($V2224),"",OFFSET('Smelter Look-up'!$C$4,$V2224-4,0)&amp;"")</f>
        <v/>
      </c>
      <c r="S2224" s="222" t="str">
        <f t="shared" ca="1" si="318"/>
        <v/>
      </c>
      <c r="T2224" s="222" t="str">
        <f ca="1">IF(B2224="","",IF(ISERROR(MATCH($J2224,SorP!$B$1:$B$6230,0)),"",INDIRECT("'SorP'!$A$"&amp;MATCH($J2224,SorP!$B$1:$B$6230,0))))</f>
        <v/>
      </c>
      <c r="U2224" s="238"/>
      <c r="V2224" s="270" t="e">
        <f>IF(C2224="",NA(),MATCH($B2224&amp;$C2224,'Smelter Look-up'!$J:$J,0))</f>
        <v>#N/A</v>
      </c>
      <c r="W2224" s="271"/>
      <c r="X2224" s="271">
        <f t="shared" si="319"/>
        <v>0</v>
      </c>
      <c r="Y2224" s="271"/>
      <c r="Z2224" s="271"/>
      <c r="AB2224" s="273" t="str">
        <f t="shared" si="320"/>
        <v/>
      </c>
    </row>
    <row r="2225" spans="1:28" s="272" customFormat="1" ht="20.25">
      <c r="A2225" s="214"/>
      <c r="B2225" s="215" t="str">
        <f>IF(LEN(A2225)=0,"",INDEX('Smelter Look-up'!$A:$A,MATCH($A2225,'Smelter Look-up'!$E:$E,0)))</f>
        <v/>
      </c>
      <c r="C2225" s="219" t="str">
        <f>IF(LEN(A2225)=0,"",INDEX('Smelter Look-up'!$C:$C,MATCH($A2225,'Smelter Look-up'!$E:$E,0)))</f>
        <v/>
      </c>
      <c r="D2225" s="278"/>
      <c r="E2225" s="215" t="s">
        <v>15631</v>
      </c>
      <c r="F2225" s="215" t="s">
        <v>15631</v>
      </c>
      <c r="G2225" s="215" t="s">
        <v>15631</v>
      </c>
      <c r="H2225" s="216" t="str">
        <f ca="1">IF(ISERROR($V2225),"",OFFSET('Smelter Look-up'!$G$4,$V2225-4,0))</f>
        <v/>
      </c>
      <c r="I2225" s="217" t="s">
        <v>15631</v>
      </c>
      <c r="J2225" s="217" t="s">
        <v>15631</v>
      </c>
      <c r="K2225" s="268"/>
      <c r="L2225" s="268"/>
      <c r="M2225" s="268"/>
      <c r="N2225" s="268"/>
      <c r="O2225" s="268"/>
      <c r="P2225" s="218"/>
      <c r="Q2225" s="269"/>
      <c r="R2225" s="215" t="str">
        <f ca="1">IF(ISERROR($V2225),"",OFFSET('Smelter Look-up'!$C$4,$V2225-4,0)&amp;"")</f>
        <v/>
      </c>
      <c r="S2225" s="222" t="str">
        <f t="shared" ca="1" si="318"/>
        <v/>
      </c>
      <c r="T2225" s="222" t="str">
        <f ca="1">IF(B2225="","",IF(ISERROR(MATCH($J2225,SorP!$B$1:$B$6230,0)),"",INDIRECT("'SorP'!$A$"&amp;MATCH($J2225,SorP!$B$1:$B$6230,0))))</f>
        <v/>
      </c>
      <c r="U2225" s="238"/>
      <c r="V2225" s="270" t="e">
        <f>IF(C2225="",NA(),MATCH($B2225&amp;$C2225,'Smelter Look-up'!$J:$J,0))</f>
        <v>#N/A</v>
      </c>
      <c r="W2225" s="271"/>
      <c r="X2225" s="271">
        <f t="shared" si="319"/>
        <v>0</v>
      </c>
      <c r="Y2225" s="271"/>
      <c r="Z2225" s="271"/>
      <c r="AB2225" s="273" t="str">
        <f t="shared" si="320"/>
        <v/>
      </c>
    </row>
    <row r="2226" spans="1:28" s="272" customFormat="1" ht="20.25">
      <c r="A2226" s="214"/>
      <c r="B2226" s="215" t="str">
        <f>IF(LEN(A2226)=0,"",INDEX('Smelter Look-up'!$A:$A,MATCH($A2226,'Smelter Look-up'!$E:$E,0)))</f>
        <v/>
      </c>
      <c r="C2226" s="219" t="str">
        <f>IF(LEN(A2226)=0,"",INDEX('Smelter Look-up'!$C:$C,MATCH($A2226,'Smelter Look-up'!$E:$E,0)))</f>
        <v/>
      </c>
      <c r="D2226" s="278"/>
      <c r="E2226" s="215" t="s">
        <v>15631</v>
      </c>
      <c r="F2226" s="215" t="s">
        <v>15631</v>
      </c>
      <c r="G2226" s="215" t="s">
        <v>15631</v>
      </c>
      <c r="H2226" s="216" t="str">
        <f ca="1">IF(ISERROR($V2226),"",OFFSET('Smelter Look-up'!$G$4,$V2226-4,0))</f>
        <v/>
      </c>
      <c r="I2226" s="217" t="s">
        <v>15631</v>
      </c>
      <c r="J2226" s="217" t="s">
        <v>15631</v>
      </c>
      <c r="K2226" s="268"/>
      <c r="L2226" s="268"/>
      <c r="M2226" s="268"/>
      <c r="N2226" s="268"/>
      <c r="O2226" s="268"/>
      <c r="P2226" s="218"/>
      <c r="Q2226" s="269"/>
      <c r="R2226" s="215" t="str">
        <f ca="1">IF(ISERROR($V2226),"",OFFSET('Smelter Look-up'!$C$4,$V2226-4,0)&amp;"")</f>
        <v/>
      </c>
      <c r="S2226" s="222" t="str">
        <f t="shared" ca="1" si="318"/>
        <v/>
      </c>
      <c r="T2226" s="222" t="str">
        <f ca="1">IF(B2226="","",IF(ISERROR(MATCH($J2226,SorP!$B$1:$B$6230,0)),"",INDIRECT("'SorP'!$A$"&amp;MATCH($J2226,SorP!$B$1:$B$6230,0))))</f>
        <v/>
      </c>
      <c r="U2226" s="238"/>
      <c r="V2226" s="270" t="e">
        <f>IF(C2226="",NA(),MATCH($B2226&amp;$C2226,'Smelter Look-up'!$J:$J,0))</f>
        <v>#N/A</v>
      </c>
      <c r="W2226" s="271"/>
      <c r="X2226" s="271">
        <f t="shared" si="319"/>
        <v>0</v>
      </c>
      <c r="Y2226" s="271"/>
      <c r="Z2226" s="271"/>
      <c r="AB2226" s="273" t="str">
        <f t="shared" si="320"/>
        <v/>
      </c>
    </row>
    <row r="2227" spans="1:28" s="272" customFormat="1" ht="20.25">
      <c r="A2227" s="214"/>
      <c r="B2227" s="215" t="str">
        <f>IF(LEN(A2227)=0,"",INDEX('Smelter Look-up'!$A:$A,MATCH($A2227,'Smelter Look-up'!$E:$E,0)))</f>
        <v/>
      </c>
      <c r="C2227" s="219" t="str">
        <f>IF(LEN(A2227)=0,"",INDEX('Smelter Look-up'!$C:$C,MATCH($A2227,'Smelter Look-up'!$E:$E,0)))</f>
        <v/>
      </c>
      <c r="D2227" s="278"/>
      <c r="E2227" s="215" t="s">
        <v>15631</v>
      </c>
      <c r="F2227" s="215" t="s">
        <v>15631</v>
      </c>
      <c r="G2227" s="215" t="s">
        <v>15631</v>
      </c>
      <c r="H2227" s="216" t="str">
        <f ca="1">IF(ISERROR($V2227),"",OFFSET('Smelter Look-up'!$G$4,$V2227-4,0))</f>
        <v/>
      </c>
      <c r="I2227" s="217" t="s">
        <v>15631</v>
      </c>
      <c r="J2227" s="217" t="s">
        <v>15631</v>
      </c>
      <c r="K2227" s="268"/>
      <c r="L2227" s="268"/>
      <c r="M2227" s="268"/>
      <c r="N2227" s="268"/>
      <c r="O2227" s="268"/>
      <c r="P2227" s="218"/>
      <c r="Q2227" s="269"/>
      <c r="R2227" s="215" t="str">
        <f ca="1">IF(ISERROR($V2227),"",OFFSET('Smelter Look-up'!$C$4,$V2227-4,0)&amp;"")</f>
        <v/>
      </c>
      <c r="S2227" s="222" t="str">
        <f t="shared" ca="1" si="318"/>
        <v/>
      </c>
      <c r="T2227" s="222" t="str">
        <f ca="1">IF(B2227="","",IF(ISERROR(MATCH($J2227,SorP!$B$1:$B$6230,0)),"",INDIRECT("'SorP'!$A$"&amp;MATCH($J2227,SorP!$B$1:$B$6230,0))))</f>
        <v/>
      </c>
      <c r="U2227" s="238"/>
      <c r="V2227" s="270" t="e">
        <f>IF(C2227="",NA(),MATCH($B2227&amp;$C2227,'Smelter Look-up'!$J:$J,0))</f>
        <v>#N/A</v>
      </c>
      <c r="W2227" s="271"/>
      <c r="X2227" s="271">
        <f t="shared" si="319"/>
        <v>0</v>
      </c>
      <c r="Y2227" s="271"/>
      <c r="Z2227" s="271"/>
      <c r="AB2227" s="273" t="str">
        <f t="shared" si="320"/>
        <v/>
      </c>
    </row>
    <row r="2228" spans="1:28" s="272" customFormat="1" ht="20.25">
      <c r="A2228" s="214"/>
      <c r="B2228" s="215" t="str">
        <f>IF(LEN(A2228)=0,"",INDEX('Smelter Look-up'!$A:$A,MATCH($A2228,'Smelter Look-up'!$E:$E,0)))</f>
        <v/>
      </c>
      <c r="C2228" s="219" t="str">
        <f>IF(LEN(A2228)=0,"",INDEX('Smelter Look-up'!$C:$C,MATCH($A2228,'Smelter Look-up'!$E:$E,0)))</f>
        <v/>
      </c>
      <c r="D2228" s="278"/>
      <c r="E2228" s="215" t="s">
        <v>15631</v>
      </c>
      <c r="F2228" s="215" t="s">
        <v>15631</v>
      </c>
      <c r="G2228" s="215" t="s">
        <v>15631</v>
      </c>
      <c r="H2228" s="216" t="str">
        <f ca="1">IF(ISERROR($V2228),"",OFFSET('Smelter Look-up'!$G$4,$V2228-4,0))</f>
        <v/>
      </c>
      <c r="I2228" s="217" t="s">
        <v>15631</v>
      </c>
      <c r="J2228" s="217" t="s">
        <v>15631</v>
      </c>
      <c r="K2228" s="268"/>
      <c r="L2228" s="268"/>
      <c r="M2228" s="268"/>
      <c r="N2228" s="268"/>
      <c r="O2228" s="268"/>
      <c r="P2228" s="218"/>
      <c r="Q2228" s="269"/>
      <c r="R2228" s="215" t="str">
        <f ca="1">IF(ISERROR($V2228),"",OFFSET('Smelter Look-up'!$C$4,$V2228-4,0)&amp;"")</f>
        <v/>
      </c>
      <c r="S2228" s="222" t="str">
        <f t="shared" ca="1" si="318"/>
        <v/>
      </c>
      <c r="T2228" s="222" t="str">
        <f ca="1">IF(B2228="","",IF(ISERROR(MATCH($J2228,SorP!$B$1:$B$6230,0)),"",INDIRECT("'SorP'!$A$"&amp;MATCH($J2228,SorP!$B$1:$B$6230,0))))</f>
        <v/>
      </c>
      <c r="U2228" s="238"/>
      <c r="V2228" s="270" t="e">
        <f>IF(C2228="",NA(),MATCH($B2228&amp;$C2228,'Smelter Look-up'!$J:$J,0))</f>
        <v>#N/A</v>
      </c>
      <c r="W2228" s="271"/>
      <c r="X2228" s="271">
        <f t="shared" si="319"/>
        <v>0</v>
      </c>
      <c r="Y2228" s="271"/>
      <c r="Z2228" s="271"/>
      <c r="AB2228" s="273" t="str">
        <f t="shared" si="320"/>
        <v/>
      </c>
    </row>
    <row r="2229" spans="1:28" s="272" customFormat="1" ht="20.25">
      <c r="A2229" s="214"/>
      <c r="B2229" s="215" t="str">
        <f>IF(LEN(A2229)=0,"",INDEX('Smelter Look-up'!$A:$A,MATCH($A2229,'Smelter Look-up'!$E:$E,0)))</f>
        <v/>
      </c>
      <c r="C2229" s="219" t="str">
        <f>IF(LEN(A2229)=0,"",INDEX('Smelter Look-up'!$C:$C,MATCH($A2229,'Smelter Look-up'!$E:$E,0)))</f>
        <v/>
      </c>
      <c r="D2229" s="278"/>
      <c r="E2229" s="215" t="s">
        <v>15631</v>
      </c>
      <c r="F2229" s="215" t="s">
        <v>15631</v>
      </c>
      <c r="G2229" s="215" t="s">
        <v>15631</v>
      </c>
      <c r="H2229" s="216" t="str">
        <f ca="1">IF(ISERROR($V2229),"",OFFSET('Smelter Look-up'!$G$4,$V2229-4,0))</f>
        <v/>
      </c>
      <c r="I2229" s="217" t="s">
        <v>15631</v>
      </c>
      <c r="J2229" s="217" t="s">
        <v>15631</v>
      </c>
      <c r="K2229" s="268"/>
      <c r="L2229" s="268"/>
      <c r="M2229" s="268"/>
      <c r="N2229" s="268"/>
      <c r="O2229" s="268"/>
      <c r="P2229" s="218"/>
      <c r="Q2229" s="269"/>
      <c r="R2229" s="215" t="str">
        <f ca="1">IF(ISERROR($V2229),"",OFFSET('Smelter Look-up'!$C$4,$V2229-4,0)&amp;"")</f>
        <v/>
      </c>
      <c r="S2229" s="222" t="str">
        <f t="shared" ca="1" si="318"/>
        <v/>
      </c>
      <c r="T2229" s="222" t="str">
        <f ca="1">IF(B2229="","",IF(ISERROR(MATCH($J2229,SorP!$B$1:$B$6230,0)),"",INDIRECT("'SorP'!$A$"&amp;MATCH($J2229,SorP!$B$1:$B$6230,0))))</f>
        <v/>
      </c>
      <c r="U2229" s="238"/>
      <c r="V2229" s="270" t="e">
        <f>IF(C2229="",NA(),MATCH($B2229&amp;$C2229,'Smelter Look-up'!$J:$J,0))</f>
        <v>#N/A</v>
      </c>
      <c r="W2229" s="271"/>
      <c r="X2229" s="271">
        <f t="shared" si="319"/>
        <v>0</v>
      </c>
      <c r="Y2229" s="271"/>
      <c r="Z2229" s="271"/>
      <c r="AB2229" s="273" t="str">
        <f t="shared" si="320"/>
        <v/>
      </c>
    </row>
    <row r="2230" spans="1:28" s="272" customFormat="1" ht="20.25">
      <c r="A2230" s="214"/>
      <c r="B2230" s="215" t="str">
        <f>IF(LEN(A2230)=0,"",INDEX('Smelter Look-up'!$A:$A,MATCH($A2230,'Smelter Look-up'!$E:$E,0)))</f>
        <v/>
      </c>
      <c r="C2230" s="219" t="str">
        <f>IF(LEN(A2230)=0,"",INDEX('Smelter Look-up'!$C:$C,MATCH($A2230,'Smelter Look-up'!$E:$E,0)))</f>
        <v/>
      </c>
      <c r="D2230" s="278"/>
      <c r="E2230" s="215" t="s">
        <v>15631</v>
      </c>
      <c r="F2230" s="215" t="s">
        <v>15631</v>
      </c>
      <c r="G2230" s="215" t="s">
        <v>15631</v>
      </c>
      <c r="H2230" s="216" t="str">
        <f ca="1">IF(ISERROR($V2230),"",OFFSET('Smelter Look-up'!$G$4,$V2230-4,0))</f>
        <v/>
      </c>
      <c r="I2230" s="217" t="s">
        <v>15631</v>
      </c>
      <c r="J2230" s="217" t="s">
        <v>15631</v>
      </c>
      <c r="K2230" s="268"/>
      <c r="L2230" s="268"/>
      <c r="M2230" s="268"/>
      <c r="N2230" s="268"/>
      <c r="O2230" s="268"/>
      <c r="P2230" s="218"/>
      <c r="Q2230" s="269"/>
      <c r="R2230" s="215" t="str">
        <f ca="1">IF(ISERROR($V2230),"",OFFSET('Smelter Look-up'!$C$4,$V2230-4,0)&amp;"")</f>
        <v/>
      </c>
      <c r="S2230" s="222" t="str">
        <f t="shared" ca="1" si="318"/>
        <v/>
      </c>
      <c r="T2230" s="222" t="str">
        <f ca="1">IF(B2230="","",IF(ISERROR(MATCH($J2230,SorP!$B$1:$B$6230,0)),"",INDIRECT("'SorP'!$A$"&amp;MATCH($J2230,SorP!$B$1:$B$6230,0))))</f>
        <v/>
      </c>
      <c r="U2230" s="238"/>
      <c r="V2230" s="270" t="e">
        <f>IF(C2230="",NA(),MATCH($B2230&amp;$C2230,'Smelter Look-up'!$J:$J,0))</f>
        <v>#N/A</v>
      </c>
      <c r="W2230" s="271"/>
      <c r="X2230" s="271">
        <f t="shared" si="319"/>
        <v>0</v>
      </c>
      <c r="Y2230" s="271"/>
      <c r="Z2230" s="271"/>
      <c r="AB2230" s="273" t="str">
        <f t="shared" si="320"/>
        <v/>
      </c>
    </row>
    <row r="2231" spans="1:28" s="272" customFormat="1" ht="20.25">
      <c r="A2231" s="214"/>
      <c r="B2231" s="215" t="str">
        <f>IF(LEN(A2231)=0,"",INDEX('Smelter Look-up'!$A:$A,MATCH($A2231,'Smelter Look-up'!$E:$E,0)))</f>
        <v/>
      </c>
      <c r="C2231" s="219" t="str">
        <f>IF(LEN(A2231)=0,"",INDEX('Smelter Look-up'!$C:$C,MATCH($A2231,'Smelter Look-up'!$E:$E,0)))</f>
        <v/>
      </c>
      <c r="D2231" s="278"/>
      <c r="E2231" s="215" t="s">
        <v>15631</v>
      </c>
      <c r="F2231" s="215" t="s">
        <v>15631</v>
      </c>
      <c r="G2231" s="215" t="s">
        <v>15631</v>
      </c>
      <c r="H2231" s="216" t="str">
        <f ca="1">IF(ISERROR($V2231),"",OFFSET('Smelter Look-up'!$G$4,$V2231-4,0))</f>
        <v/>
      </c>
      <c r="I2231" s="217" t="s">
        <v>15631</v>
      </c>
      <c r="J2231" s="217" t="s">
        <v>15631</v>
      </c>
      <c r="K2231" s="268"/>
      <c r="L2231" s="268"/>
      <c r="M2231" s="268"/>
      <c r="N2231" s="268"/>
      <c r="O2231" s="268"/>
      <c r="P2231" s="218"/>
      <c r="Q2231" s="269"/>
      <c r="R2231" s="215" t="str">
        <f ca="1">IF(ISERROR($V2231),"",OFFSET('Smelter Look-up'!$C$4,$V2231-4,0)&amp;"")</f>
        <v/>
      </c>
      <c r="S2231" s="222" t="str">
        <f t="shared" ca="1" si="318"/>
        <v/>
      </c>
      <c r="T2231" s="222" t="str">
        <f ca="1">IF(B2231="","",IF(ISERROR(MATCH($J2231,SorP!$B$1:$B$6230,0)),"",INDIRECT("'SorP'!$A$"&amp;MATCH($J2231,SorP!$B$1:$B$6230,0))))</f>
        <v/>
      </c>
      <c r="U2231" s="238"/>
      <c r="V2231" s="270" t="e">
        <f>IF(C2231="",NA(),MATCH($B2231&amp;$C2231,'Smelter Look-up'!$J:$J,0))</f>
        <v>#N/A</v>
      </c>
      <c r="W2231" s="271"/>
      <c r="X2231" s="271">
        <f t="shared" si="319"/>
        <v>0</v>
      </c>
      <c r="Y2231" s="271"/>
      <c r="Z2231" s="271"/>
      <c r="AB2231" s="273" t="str">
        <f t="shared" si="320"/>
        <v/>
      </c>
    </row>
    <row r="2232" spans="1:28" s="272" customFormat="1" ht="20.25">
      <c r="A2232" s="214"/>
      <c r="B2232" s="215" t="str">
        <f>IF(LEN(A2232)=0,"",INDEX('Smelter Look-up'!$A:$A,MATCH($A2232,'Smelter Look-up'!$E:$E,0)))</f>
        <v/>
      </c>
      <c r="C2232" s="219" t="str">
        <f>IF(LEN(A2232)=0,"",INDEX('Smelter Look-up'!$C:$C,MATCH($A2232,'Smelter Look-up'!$E:$E,0)))</f>
        <v/>
      </c>
      <c r="D2232" s="278"/>
      <c r="E2232" s="215" t="s">
        <v>15631</v>
      </c>
      <c r="F2232" s="215" t="s">
        <v>15631</v>
      </c>
      <c r="G2232" s="215" t="s">
        <v>15631</v>
      </c>
      <c r="H2232" s="216" t="str">
        <f ca="1">IF(ISERROR($V2232),"",OFFSET('Smelter Look-up'!$G$4,$V2232-4,0))</f>
        <v/>
      </c>
      <c r="I2232" s="217" t="s">
        <v>15631</v>
      </c>
      <c r="J2232" s="217" t="s">
        <v>15631</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si="319"/>
        <v>0</v>
      </c>
      <c r="Y2232" s="271"/>
      <c r="Z2232" s="271"/>
      <c r="AB2232" s="273" t="str">
        <f t="shared" si="320"/>
        <v/>
      </c>
    </row>
    <row r="2233" spans="1:28" s="272" customFormat="1" ht="20.25">
      <c r="A2233" s="214"/>
      <c r="B2233" s="215" t="str">
        <f>IF(LEN(A2233)=0,"",INDEX('Smelter Look-up'!$A:$A,MATCH($A2233,'Smelter Look-up'!$E:$E,0)))</f>
        <v/>
      </c>
      <c r="C2233" s="219" t="str">
        <f>IF(LEN(A2233)=0,"",INDEX('Smelter Look-up'!$C:$C,MATCH($A2233,'Smelter Look-up'!$E:$E,0)))</f>
        <v/>
      </c>
      <c r="D2233" s="278"/>
      <c r="E2233" s="215" t="s">
        <v>15631</v>
      </c>
      <c r="F2233" s="215" t="s">
        <v>15631</v>
      </c>
      <c r="G2233" s="215" t="s">
        <v>15631</v>
      </c>
      <c r="H2233" s="216" t="str">
        <f ca="1">IF(ISERROR($V2233),"",OFFSET('Smelter Look-up'!$G$4,$V2233-4,0))</f>
        <v/>
      </c>
      <c r="I2233" s="217" t="s">
        <v>15631</v>
      </c>
      <c r="J2233" s="217" t="s">
        <v>15631</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si="319"/>
        <v>0</v>
      </c>
      <c r="Y2233" s="271"/>
      <c r="Z2233" s="271"/>
      <c r="AB2233" s="273" t="str">
        <f t="shared" si="320"/>
        <v/>
      </c>
    </row>
    <row r="2234" spans="1:28" s="272" customFormat="1" ht="20.25">
      <c r="A2234" s="214"/>
      <c r="B2234" s="215" t="str">
        <f>IF(LEN(A2234)=0,"",INDEX('Smelter Look-up'!$A:$A,MATCH($A2234,'Smelter Look-up'!$E:$E,0)))</f>
        <v/>
      </c>
      <c r="C2234" s="219" t="str">
        <f>IF(LEN(A2234)=0,"",INDEX('Smelter Look-up'!$C:$C,MATCH($A2234,'Smelter Look-up'!$E:$E,0)))</f>
        <v/>
      </c>
      <c r="D2234" s="278"/>
      <c r="E2234" s="215" t="s">
        <v>15631</v>
      </c>
      <c r="F2234" s="215" t="s">
        <v>15631</v>
      </c>
      <c r="G2234" s="215" t="s">
        <v>15631</v>
      </c>
      <c r="H2234" s="216" t="str">
        <f ca="1">IF(ISERROR($V2234),"",OFFSET('Smelter Look-up'!$G$4,$V2234-4,0))</f>
        <v/>
      </c>
      <c r="I2234" s="217" t="s">
        <v>15631</v>
      </c>
      <c r="J2234" s="217" t="s">
        <v>15631</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si="319"/>
        <v>0</v>
      </c>
      <c r="Y2234" s="271"/>
      <c r="Z2234" s="271"/>
      <c r="AB2234" s="273" t="str">
        <f t="shared" si="320"/>
        <v/>
      </c>
    </row>
    <row r="2235" spans="1:28" s="272" customFormat="1" ht="20.25">
      <c r="A2235" s="214"/>
      <c r="B2235" s="215" t="str">
        <f>IF(LEN(A2235)=0,"",INDEX('Smelter Look-up'!$A:$A,MATCH($A2235,'Smelter Look-up'!$E:$E,0)))</f>
        <v/>
      </c>
      <c r="C2235" s="219" t="str">
        <f>IF(LEN(A2235)=0,"",INDEX('Smelter Look-up'!$C:$C,MATCH($A2235,'Smelter Look-up'!$E:$E,0)))</f>
        <v/>
      </c>
      <c r="D2235" s="278"/>
      <c r="E2235" s="215" t="s">
        <v>15631</v>
      </c>
      <c r="F2235" s="215" t="s">
        <v>15631</v>
      </c>
      <c r="G2235" s="215" t="s">
        <v>15631</v>
      </c>
      <c r="H2235" s="216" t="str">
        <f ca="1">IF(ISERROR($V2235),"",OFFSET('Smelter Look-up'!$G$4,$V2235-4,0))</f>
        <v/>
      </c>
      <c r="I2235" s="217" t="s">
        <v>15631</v>
      </c>
      <c r="J2235" s="217" t="s">
        <v>15631</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
        <v>15631</v>
      </c>
      <c r="F2236" s="215" t="s">
        <v>15631</v>
      </c>
      <c r="G2236" s="215" t="s">
        <v>15631</v>
      </c>
      <c r="H2236" s="216" t="str">
        <f ca="1">IF(ISERROR($V2236),"",OFFSET('Smelter Look-up'!$G$4,$V2236-4,0))</f>
        <v/>
      </c>
      <c r="I2236" s="217" t="s">
        <v>15631</v>
      </c>
      <c r="J2236" s="217" t="s">
        <v>15631</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
        <v>15631</v>
      </c>
      <c r="F2237" s="215" t="s">
        <v>15631</v>
      </c>
      <c r="G2237" s="215" t="s">
        <v>15631</v>
      </c>
      <c r="H2237" s="216" t="str">
        <f ca="1">IF(ISERROR($V2237),"",OFFSET('Smelter Look-up'!$G$4,$V2237-4,0))</f>
        <v/>
      </c>
      <c r="I2237" s="217" t="s">
        <v>15631</v>
      </c>
      <c r="J2237" s="217" t="s">
        <v>15631</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
        <v>15631</v>
      </c>
      <c r="F2238" s="215" t="s">
        <v>15631</v>
      </c>
      <c r="G2238" s="215" t="s">
        <v>15631</v>
      </c>
      <c r="H2238" s="216" t="str">
        <f ca="1">IF(ISERROR($V2238),"",OFFSET('Smelter Look-up'!$G$4,$V2238-4,0))</f>
        <v/>
      </c>
      <c r="I2238" s="217" t="s">
        <v>15631</v>
      </c>
      <c r="J2238" s="217" t="s">
        <v>15631</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
        <v>15631</v>
      </c>
      <c r="F2239" s="215" t="s">
        <v>15631</v>
      </c>
      <c r="G2239" s="215" t="s">
        <v>15631</v>
      </c>
      <c r="H2239" s="216" t="str">
        <f ca="1">IF(ISERROR($V2239),"",OFFSET('Smelter Look-up'!$G$4,$V2239-4,0))</f>
        <v/>
      </c>
      <c r="I2239" s="217" t="s">
        <v>15631</v>
      </c>
      <c r="J2239" s="217" t="s">
        <v>15631</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
        <v>15631</v>
      </c>
      <c r="F2240" s="215" t="s">
        <v>15631</v>
      </c>
      <c r="G2240" s="215" t="s">
        <v>15631</v>
      </c>
      <c r="H2240" s="216" t="str">
        <f ca="1">IF(ISERROR($V2240),"",OFFSET('Smelter Look-up'!$G$4,$V2240-4,0))</f>
        <v/>
      </c>
      <c r="I2240" s="217" t="s">
        <v>15631</v>
      </c>
      <c r="J2240" s="217" t="s">
        <v>15631</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
        <v>15631</v>
      </c>
      <c r="F2241" s="215" t="s">
        <v>15631</v>
      </c>
      <c r="G2241" s="215" t="s">
        <v>15631</v>
      </c>
      <c r="H2241" s="216" t="str">
        <f ca="1">IF(ISERROR($V2241),"",OFFSET('Smelter Look-up'!$G$4,$V2241-4,0))</f>
        <v/>
      </c>
      <c r="I2241" s="217" t="s">
        <v>15631</v>
      </c>
      <c r="J2241" s="217" t="s">
        <v>15631</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
        <v>15631</v>
      </c>
      <c r="F2242" s="215" t="s">
        <v>15631</v>
      </c>
      <c r="G2242" s="215" t="s">
        <v>15631</v>
      </c>
      <c r="H2242" s="216" t="str">
        <f ca="1">IF(ISERROR($V2242),"",OFFSET('Smelter Look-up'!$G$4,$V2242-4,0))</f>
        <v/>
      </c>
      <c r="I2242" s="217" t="s">
        <v>15631</v>
      </c>
      <c r="J2242" s="217" t="s">
        <v>15631</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
        <v>15631</v>
      </c>
      <c r="F2243" s="215" t="s">
        <v>15631</v>
      </c>
      <c r="G2243" s="215" t="s">
        <v>15631</v>
      </c>
      <c r="H2243" s="216" t="str">
        <f ca="1">IF(ISERROR($V2243),"",OFFSET('Smelter Look-up'!$G$4,$V2243-4,0))</f>
        <v/>
      </c>
      <c r="I2243" s="217" t="s">
        <v>15631</v>
      </c>
      <c r="J2243" s="217" t="s">
        <v>15631</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
        <v>15631</v>
      </c>
      <c r="F2244" s="215" t="s">
        <v>15631</v>
      </c>
      <c r="G2244" s="215" t="s">
        <v>15631</v>
      </c>
      <c r="H2244" s="216" t="str">
        <f ca="1">IF(ISERROR($V2244),"",OFFSET('Smelter Look-up'!$G$4,$V2244-4,0))</f>
        <v/>
      </c>
      <c r="I2244" s="217" t="s">
        <v>15631</v>
      </c>
      <c r="J2244" s="217" t="s">
        <v>15631</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
        <v>15631</v>
      </c>
      <c r="F2245" s="215" t="s">
        <v>15631</v>
      </c>
      <c r="G2245" s="215" t="s">
        <v>15631</v>
      </c>
      <c r="H2245" s="216" t="str">
        <f ca="1">IF(ISERROR($V2245),"",OFFSET('Smelter Look-up'!$G$4,$V2245-4,0))</f>
        <v/>
      </c>
      <c r="I2245" s="217" t="s">
        <v>15631</v>
      </c>
      <c r="J2245" s="217" t="s">
        <v>15631</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
        <v>15631</v>
      </c>
      <c r="F2246" s="215" t="s">
        <v>15631</v>
      </c>
      <c r="G2246" s="215" t="s">
        <v>15631</v>
      </c>
      <c r="H2246" s="216" t="str">
        <f ca="1">IF(ISERROR($V2246),"",OFFSET('Smelter Look-up'!$G$4,$V2246-4,0))</f>
        <v/>
      </c>
      <c r="I2246" s="217" t="s">
        <v>15631</v>
      </c>
      <c r="J2246" s="217" t="s">
        <v>15631</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
        <v>15631</v>
      </c>
      <c r="F2247" s="215" t="s">
        <v>15631</v>
      </c>
      <c r="G2247" s="215" t="s">
        <v>15631</v>
      </c>
      <c r="H2247" s="216" t="str">
        <f ca="1">IF(ISERROR($V2247),"",OFFSET('Smelter Look-up'!$G$4,$V2247-4,0))</f>
        <v/>
      </c>
      <c r="I2247" s="217" t="s">
        <v>15631</v>
      </c>
      <c r="J2247" s="217" t="s">
        <v>15631</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
        <v>15631</v>
      </c>
      <c r="F2248" s="215" t="s">
        <v>15631</v>
      </c>
      <c r="G2248" s="215" t="s">
        <v>15631</v>
      </c>
      <c r="H2248" s="216" t="str">
        <f ca="1">IF(ISERROR($V2248),"",OFFSET('Smelter Look-up'!$G$4,$V2248-4,0))</f>
        <v/>
      </c>
      <c r="I2248" s="217" t="s">
        <v>15631</v>
      </c>
      <c r="J2248" s="217" t="s">
        <v>15631</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
        <v>15631</v>
      </c>
      <c r="F2249" s="215" t="s">
        <v>15631</v>
      </c>
      <c r="G2249" s="215" t="s">
        <v>15631</v>
      </c>
      <c r="H2249" s="216" t="str">
        <f ca="1">IF(ISERROR($V2249),"",OFFSET('Smelter Look-up'!$G$4,$V2249-4,0))</f>
        <v/>
      </c>
      <c r="I2249" s="217" t="s">
        <v>15631</v>
      </c>
      <c r="J2249" s="217" t="s">
        <v>15631</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
        <v>15631</v>
      </c>
      <c r="F2250" s="215" t="s">
        <v>15631</v>
      </c>
      <c r="G2250" s="215" t="s">
        <v>15631</v>
      </c>
      <c r="H2250" s="216" t="str">
        <f ca="1">IF(ISERROR($V2250),"",OFFSET('Smelter Look-up'!$G$4,$V2250-4,0))</f>
        <v/>
      </c>
      <c r="I2250" s="217" t="s">
        <v>15631</v>
      </c>
      <c r="J2250" s="217" t="s">
        <v>15631</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
        <v>15631</v>
      </c>
      <c r="F2251" s="215" t="s">
        <v>15631</v>
      </c>
      <c r="G2251" s="215" t="s">
        <v>15631</v>
      </c>
      <c r="H2251" s="216" t="str">
        <f ca="1">IF(ISERROR($V2251),"",OFFSET('Smelter Look-up'!$G$4,$V2251-4,0))</f>
        <v/>
      </c>
      <c r="I2251" s="217" t="s">
        <v>15631</v>
      </c>
      <c r="J2251" s="217" t="s">
        <v>15631</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
        <v>15631</v>
      </c>
      <c r="F2252" s="215" t="s">
        <v>15631</v>
      </c>
      <c r="G2252" s="215" t="s">
        <v>15631</v>
      </c>
      <c r="H2252" s="216" t="str">
        <f ca="1">IF(ISERROR($V2252),"",OFFSET('Smelter Look-up'!$G$4,$V2252-4,0))</f>
        <v/>
      </c>
      <c r="I2252" s="217" t="s">
        <v>15631</v>
      </c>
      <c r="J2252" s="217" t="s">
        <v>15631</v>
      </c>
      <c r="K2252" s="268"/>
      <c r="L2252" s="268"/>
      <c r="M2252" s="268"/>
      <c r="N2252" s="268"/>
      <c r="O2252" s="268"/>
      <c r="P2252" s="218"/>
      <c r="Q2252" s="269"/>
      <c r="R2252" s="215" t="str">
        <f ca="1">IF(ISERROR($V2252),"",OFFSET('Smelter Look-up'!$C$4,$V2252-4,0)&amp;"")</f>
        <v/>
      </c>
      <c r="S2252" s="222" t="str">
        <f t="shared" ref="S2252:S2282" ca="1" si="321">IF(B2252="","",IF(ISERROR(MATCH($E2252,CL,0)),"Unknown",INDIRECT("'C'!$A$"&amp;MATCH($E2252,CL,0)+1)))</f>
        <v/>
      </c>
      <c r="T2252" s="222" t="str">
        <f ca="1">IF(B2252="","",IF(ISERROR(MATCH($J2252,SorP!$B$1:$B$6230,0)),"",INDIRECT("'SorP'!$A$"&amp;MATCH($J2252,SorP!$B$1:$B$6230,0))))</f>
        <v/>
      </c>
      <c r="U2252" s="238"/>
      <c r="V2252" s="270" t="e">
        <f>IF(C2252="",NA(),MATCH($B2252&amp;$C2252,'Smelter Look-up'!$J:$J,0))</f>
        <v>#N/A</v>
      </c>
      <c r="W2252" s="271"/>
      <c r="X2252" s="271">
        <f t="shared" ref="X2252:X2282" si="322">IF(AND(C2252="Smelter not listed",OR(LEN(D2252)=0,LEN(E2252)=0)),1,0)</f>
        <v>0</v>
      </c>
      <c r="Y2252" s="271"/>
      <c r="Z2252" s="271"/>
      <c r="AB2252" s="273" t="str">
        <f t="shared" ref="AB2252:AB2282" si="323">B2252&amp;C2252</f>
        <v/>
      </c>
    </row>
    <row r="2253" spans="1:28" s="272" customFormat="1" ht="20.25">
      <c r="A2253" s="214"/>
      <c r="B2253" s="215" t="str">
        <f>IF(LEN(A2253)=0,"",INDEX('Smelter Look-up'!$A:$A,MATCH($A2253,'Smelter Look-up'!$E:$E,0)))</f>
        <v/>
      </c>
      <c r="C2253" s="219" t="str">
        <f>IF(LEN(A2253)=0,"",INDEX('Smelter Look-up'!$C:$C,MATCH($A2253,'Smelter Look-up'!$E:$E,0)))</f>
        <v/>
      </c>
      <c r="D2253" s="278"/>
      <c r="E2253" s="215" t="s">
        <v>15631</v>
      </c>
      <c r="F2253" s="215" t="s">
        <v>15631</v>
      </c>
      <c r="G2253" s="215" t="s">
        <v>15631</v>
      </c>
      <c r="H2253" s="216" t="str">
        <f ca="1">IF(ISERROR($V2253),"",OFFSET('Smelter Look-up'!$G$4,$V2253-4,0))</f>
        <v/>
      </c>
      <c r="I2253" s="217" t="s">
        <v>15631</v>
      </c>
      <c r="J2253" s="217" t="s">
        <v>15631</v>
      </c>
      <c r="K2253" s="268"/>
      <c r="L2253" s="268"/>
      <c r="M2253" s="268"/>
      <c r="N2253" s="268"/>
      <c r="O2253" s="268"/>
      <c r="P2253" s="218"/>
      <c r="Q2253" s="269"/>
      <c r="R2253" s="215" t="str">
        <f ca="1">IF(ISERROR($V2253),"",OFFSET('Smelter Look-up'!$C$4,$V2253-4,0)&amp;"")</f>
        <v/>
      </c>
      <c r="S2253" s="222" t="str">
        <f t="shared" ca="1" si="321"/>
        <v/>
      </c>
      <c r="T2253" s="222" t="str">
        <f ca="1">IF(B2253="","",IF(ISERROR(MATCH($J2253,SorP!$B$1:$B$6230,0)),"",INDIRECT("'SorP'!$A$"&amp;MATCH($J2253,SorP!$B$1:$B$6230,0))))</f>
        <v/>
      </c>
      <c r="U2253" s="238"/>
      <c r="V2253" s="270" t="e">
        <f>IF(C2253="",NA(),MATCH($B2253&amp;$C2253,'Smelter Look-up'!$J:$J,0))</f>
        <v>#N/A</v>
      </c>
      <c r="W2253" s="271"/>
      <c r="X2253" s="271">
        <f t="shared" si="322"/>
        <v>0</v>
      </c>
      <c r="Y2253" s="271"/>
      <c r="Z2253" s="271"/>
      <c r="AB2253" s="273" t="str">
        <f t="shared" si="323"/>
        <v/>
      </c>
    </row>
    <row r="2254" spans="1:28" s="272" customFormat="1" ht="20.25">
      <c r="A2254" s="214"/>
      <c r="B2254" s="215" t="str">
        <f>IF(LEN(A2254)=0,"",INDEX('Smelter Look-up'!$A:$A,MATCH($A2254,'Smelter Look-up'!$E:$E,0)))</f>
        <v/>
      </c>
      <c r="C2254" s="219" t="str">
        <f>IF(LEN(A2254)=0,"",INDEX('Smelter Look-up'!$C:$C,MATCH($A2254,'Smelter Look-up'!$E:$E,0)))</f>
        <v/>
      </c>
      <c r="D2254" s="278"/>
      <c r="E2254" s="215" t="s">
        <v>15631</v>
      </c>
      <c r="F2254" s="215" t="s">
        <v>15631</v>
      </c>
      <c r="G2254" s="215" t="s">
        <v>15631</v>
      </c>
      <c r="H2254" s="216" t="str">
        <f ca="1">IF(ISERROR($V2254),"",OFFSET('Smelter Look-up'!$G$4,$V2254-4,0))</f>
        <v/>
      </c>
      <c r="I2254" s="217" t="s">
        <v>15631</v>
      </c>
      <c r="J2254" s="217" t="s">
        <v>15631</v>
      </c>
      <c r="K2254" s="268"/>
      <c r="L2254" s="268"/>
      <c r="M2254" s="268"/>
      <c r="N2254" s="268"/>
      <c r="O2254" s="268"/>
      <c r="P2254" s="218"/>
      <c r="Q2254" s="269"/>
      <c r="R2254" s="215" t="str">
        <f ca="1">IF(ISERROR($V2254),"",OFFSET('Smelter Look-up'!$C$4,$V2254-4,0)&amp;"")</f>
        <v/>
      </c>
      <c r="S2254" s="222" t="str">
        <f t="shared" ca="1" si="321"/>
        <v/>
      </c>
      <c r="T2254" s="222" t="str">
        <f ca="1">IF(B2254="","",IF(ISERROR(MATCH($J2254,SorP!$B$1:$B$6230,0)),"",INDIRECT("'SorP'!$A$"&amp;MATCH($J2254,SorP!$B$1:$B$6230,0))))</f>
        <v/>
      </c>
      <c r="U2254" s="238"/>
      <c r="V2254" s="270" t="e">
        <f>IF(C2254="",NA(),MATCH($B2254&amp;$C2254,'Smelter Look-up'!$J:$J,0))</f>
        <v>#N/A</v>
      </c>
      <c r="W2254" s="271"/>
      <c r="X2254" s="271">
        <f t="shared" si="322"/>
        <v>0</v>
      </c>
      <c r="Y2254" s="271"/>
      <c r="Z2254" s="271"/>
      <c r="AB2254" s="273" t="str">
        <f t="shared" si="323"/>
        <v/>
      </c>
    </row>
    <row r="2255" spans="1:28" s="272" customFormat="1" ht="20.25">
      <c r="A2255" s="214"/>
      <c r="B2255" s="215" t="str">
        <f>IF(LEN(A2255)=0,"",INDEX('Smelter Look-up'!$A:$A,MATCH($A2255,'Smelter Look-up'!$E:$E,0)))</f>
        <v/>
      </c>
      <c r="C2255" s="219" t="str">
        <f>IF(LEN(A2255)=0,"",INDEX('Smelter Look-up'!$C:$C,MATCH($A2255,'Smelter Look-up'!$E:$E,0)))</f>
        <v/>
      </c>
      <c r="D2255" s="278"/>
      <c r="E2255" s="215" t="s">
        <v>15631</v>
      </c>
      <c r="F2255" s="215" t="s">
        <v>15631</v>
      </c>
      <c r="G2255" s="215" t="s">
        <v>15631</v>
      </c>
      <c r="H2255" s="216" t="str">
        <f ca="1">IF(ISERROR($V2255),"",OFFSET('Smelter Look-up'!$G$4,$V2255-4,0))</f>
        <v/>
      </c>
      <c r="I2255" s="217" t="s">
        <v>15631</v>
      </c>
      <c r="J2255" s="217" t="s">
        <v>15631</v>
      </c>
      <c r="K2255" s="268"/>
      <c r="L2255" s="268"/>
      <c r="M2255" s="268"/>
      <c r="N2255" s="268"/>
      <c r="O2255" s="268"/>
      <c r="P2255" s="218"/>
      <c r="Q2255" s="269"/>
      <c r="R2255" s="215" t="str">
        <f ca="1">IF(ISERROR($V2255),"",OFFSET('Smelter Look-up'!$C$4,$V2255-4,0)&amp;"")</f>
        <v/>
      </c>
      <c r="S2255" s="222" t="str">
        <f t="shared" ca="1" si="321"/>
        <v/>
      </c>
      <c r="T2255" s="222" t="str">
        <f ca="1">IF(B2255="","",IF(ISERROR(MATCH($J2255,SorP!$B$1:$B$6230,0)),"",INDIRECT("'SorP'!$A$"&amp;MATCH($J2255,SorP!$B$1:$B$6230,0))))</f>
        <v/>
      </c>
      <c r="U2255" s="238"/>
      <c r="V2255" s="270" t="e">
        <f>IF(C2255="",NA(),MATCH($B2255&amp;$C2255,'Smelter Look-up'!$J:$J,0))</f>
        <v>#N/A</v>
      </c>
      <c r="W2255" s="271"/>
      <c r="X2255" s="271">
        <f t="shared" si="322"/>
        <v>0</v>
      </c>
      <c r="Y2255" s="271"/>
      <c r="Z2255" s="271"/>
      <c r="AB2255" s="273" t="str">
        <f t="shared" si="323"/>
        <v/>
      </c>
    </row>
    <row r="2256" spans="1:28" s="272" customFormat="1" ht="20.25">
      <c r="A2256" s="214"/>
      <c r="B2256" s="215" t="str">
        <f>IF(LEN(A2256)=0,"",INDEX('Smelter Look-up'!$A:$A,MATCH($A2256,'Smelter Look-up'!$E:$E,0)))</f>
        <v/>
      </c>
      <c r="C2256" s="219" t="str">
        <f>IF(LEN(A2256)=0,"",INDEX('Smelter Look-up'!$C:$C,MATCH($A2256,'Smelter Look-up'!$E:$E,0)))</f>
        <v/>
      </c>
      <c r="D2256" s="278"/>
      <c r="E2256" s="215" t="s">
        <v>15631</v>
      </c>
      <c r="F2256" s="215" t="s">
        <v>15631</v>
      </c>
      <c r="G2256" s="215" t="s">
        <v>15631</v>
      </c>
      <c r="H2256" s="216" t="str">
        <f ca="1">IF(ISERROR($V2256),"",OFFSET('Smelter Look-up'!$G$4,$V2256-4,0))</f>
        <v/>
      </c>
      <c r="I2256" s="217" t="s">
        <v>15631</v>
      </c>
      <c r="J2256" s="217" t="s">
        <v>15631</v>
      </c>
      <c r="K2256" s="268"/>
      <c r="L2256" s="268"/>
      <c r="M2256" s="268"/>
      <c r="N2256" s="268"/>
      <c r="O2256" s="268"/>
      <c r="P2256" s="218"/>
      <c r="Q2256" s="269"/>
      <c r="R2256" s="215" t="str">
        <f ca="1">IF(ISERROR($V2256),"",OFFSET('Smelter Look-up'!$C$4,$V2256-4,0)&amp;"")</f>
        <v/>
      </c>
      <c r="S2256" s="222" t="str">
        <f t="shared" ca="1" si="321"/>
        <v/>
      </c>
      <c r="T2256" s="222" t="str">
        <f ca="1">IF(B2256="","",IF(ISERROR(MATCH($J2256,SorP!$B$1:$B$6230,0)),"",INDIRECT("'SorP'!$A$"&amp;MATCH($J2256,SorP!$B$1:$B$6230,0))))</f>
        <v/>
      </c>
      <c r="U2256" s="238"/>
      <c r="V2256" s="270" t="e">
        <f>IF(C2256="",NA(),MATCH($B2256&amp;$C2256,'Smelter Look-up'!$J:$J,0))</f>
        <v>#N/A</v>
      </c>
      <c r="W2256" s="271"/>
      <c r="X2256" s="271">
        <f t="shared" si="322"/>
        <v>0</v>
      </c>
      <c r="Y2256" s="271"/>
      <c r="Z2256" s="271"/>
      <c r="AB2256" s="273" t="str">
        <f t="shared" si="323"/>
        <v/>
      </c>
    </row>
    <row r="2257" spans="1:28" s="272" customFormat="1" ht="20.25">
      <c r="A2257" s="214"/>
      <c r="B2257" s="215" t="str">
        <f>IF(LEN(A2257)=0,"",INDEX('Smelter Look-up'!$A:$A,MATCH($A2257,'Smelter Look-up'!$E:$E,0)))</f>
        <v/>
      </c>
      <c r="C2257" s="219" t="str">
        <f>IF(LEN(A2257)=0,"",INDEX('Smelter Look-up'!$C:$C,MATCH($A2257,'Smelter Look-up'!$E:$E,0)))</f>
        <v/>
      </c>
      <c r="D2257" s="278"/>
      <c r="E2257" s="215" t="s">
        <v>15631</v>
      </c>
      <c r="F2257" s="215" t="s">
        <v>15631</v>
      </c>
      <c r="G2257" s="215" t="s">
        <v>15631</v>
      </c>
      <c r="H2257" s="216" t="str">
        <f ca="1">IF(ISERROR($V2257),"",OFFSET('Smelter Look-up'!$G$4,$V2257-4,0))</f>
        <v/>
      </c>
      <c r="I2257" s="217" t="s">
        <v>15631</v>
      </c>
      <c r="J2257" s="217" t="s">
        <v>15631</v>
      </c>
      <c r="K2257" s="268"/>
      <c r="L2257" s="268"/>
      <c r="M2257" s="268"/>
      <c r="N2257" s="268"/>
      <c r="O2257" s="268"/>
      <c r="P2257" s="218"/>
      <c r="Q2257" s="269"/>
      <c r="R2257" s="215" t="str">
        <f ca="1">IF(ISERROR($V2257),"",OFFSET('Smelter Look-up'!$C$4,$V2257-4,0)&amp;"")</f>
        <v/>
      </c>
      <c r="S2257" s="222" t="str">
        <f t="shared" ca="1" si="321"/>
        <v/>
      </c>
      <c r="T2257" s="222" t="str">
        <f ca="1">IF(B2257="","",IF(ISERROR(MATCH($J2257,SorP!$B$1:$B$6230,0)),"",INDIRECT("'SorP'!$A$"&amp;MATCH($J2257,SorP!$B$1:$B$6230,0))))</f>
        <v/>
      </c>
      <c r="U2257" s="238"/>
      <c r="V2257" s="270" t="e">
        <f>IF(C2257="",NA(),MATCH($B2257&amp;$C2257,'Smelter Look-up'!$J:$J,0))</f>
        <v>#N/A</v>
      </c>
      <c r="W2257" s="271"/>
      <c r="X2257" s="271">
        <f t="shared" si="322"/>
        <v>0</v>
      </c>
      <c r="Y2257" s="271"/>
      <c r="Z2257" s="271"/>
      <c r="AB2257" s="273" t="str">
        <f t="shared" si="323"/>
        <v/>
      </c>
    </row>
    <row r="2258" spans="1:28" s="272" customFormat="1" ht="20.25">
      <c r="A2258" s="214"/>
      <c r="B2258" s="215" t="str">
        <f>IF(LEN(A2258)=0,"",INDEX('Smelter Look-up'!$A:$A,MATCH($A2258,'Smelter Look-up'!$E:$E,0)))</f>
        <v/>
      </c>
      <c r="C2258" s="219" t="str">
        <f>IF(LEN(A2258)=0,"",INDEX('Smelter Look-up'!$C:$C,MATCH($A2258,'Smelter Look-up'!$E:$E,0)))</f>
        <v/>
      </c>
      <c r="D2258" s="278"/>
      <c r="E2258" s="215" t="s">
        <v>15631</v>
      </c>
      <c r="F2258" s="215" t="s">
        <v>15631</v>
      </c>
      <c r="G2258" s="215" t="s">
        <v>15631</v>
      </c>
      <c r="H2258" s="216" t="str">
        <f ca="1">IF(ISERROR($V2258),"",OFFSET('Smelter Look-up'!$G$4,$V2258-4,0))</f>
        <v/>
      </c>
      <c r="I2258" s="217" t="s">
        <v>15631</v>
      </c>
      <c r="J2258" s="217" t="s">
        <v>15631</v>
      </c>
      <c r="K2258" s="268"/>
      <c r="L2258" s="268"/>
      <c r="M2258" s="268"/>
      <c r="N2258" s="268"/>
      <c r="O2258" s="268"/>
      <c r="P2258" s="218"/>
      <c r="Q2258" s="269"/>
      <c r="R2258" s="215" t="str">
        <f ca="1">IF(ISERROR($V2258),"",OFFSET('Smelter Look-up'!$C$4,$V2258-4,0)&amp;"")</f>
        <v/>
      </c>
      <c r="S2258" s="222" t="str">
        <f t="shared" ca="1" si="321"/>
        <v/>
      </c>
      <c r="T2258" s="222" t="str">
        <f ca="1">IF(B2258="","",IF(ISERROR(MATCH($J2258,SorP!$B$1:$B$6230,0)),"",INDIRECT("'SorP'!$A$"&amp;MATCH($J2258,SorP!$B$1:$B$6230,0))))</f>
        <v/>
      </c>
      <c r="U2258" s="238"/>
      <c r="V2258" s="270" t="e">
        <f>IF(C2258="",NA(),MATCH($B2258&amp;$C2258,'Smelter Look-up'!$J:$J,0))</f>
        <v>#N/A</v>
      </c>
      <c r="W2258" s="271"/>
      <c r="X2258" s="271">
        <f t="shared" si="322"/>
        <v>0</v>
      </c>
      <c r="Y2258" s="271"/>
      <c r="Z2258" s="271"/>
      <c r="AB2258" s="273" t="str">
        <f t="shared" si="323"/>
        <v/>
      </c>
    </row>
    <row r="2259" spans="1:28" s="272" customFormat="1" ht="20.25">
      <c r="A2259" s="214"/>
      <c r="B2259" s="215" t="str">
        <f>IF(LEN(A2259)=0,"",INDEX('Smelter Look-up'!$A:$A,MATCH($A2259,'Smelter Look-up'!$E:$E,0)))</f>
        <v/>
      </c>
      <c r="C2259" s="219" t="str">
        <f>IF(LEN(A2259)=0,"",INDEX('Smelter Look-up'!$C:$C,MATCH($A2259,'Smelter Look-up'!$E:$E,0)))</f>
        <v/>
      </c>
      <c r="D2259" s="278"/>
      <c r="E2259" s="215" t="s">
        <v>15631</v>
      </c>
      <c r="F2259" s="215" t="s">
        <v>15631</v>
      </c>
      <c r="G2259" s="215" t="s">
        <v>15631</v>
      </c>
      <c r="H2259" s="216" t="str">
        <f ca="1">IF(ISERROR($V2259),"",OFFSET('Smelter Look-up'!$G$4,$V2259-4,0))</f>
        <v/>
      </c>
      <c r="I2259" s="217" t="s">
        <v>15631</v>
      </c>
      <c r="J2259" s="217" t="s">
        <v>15631</v>
      </c>
      <c r="K2259" s="268"/>
      <c r="L2259" s="268"/>
      <c r="M2259" s="268"/>
      <c r="N2259" s="268"/>
      <c r="O2259" s="268"/>
      <c r="P2259" s="218"/>
      <c r="Q2259" s="269"/>
      <c r="R2259" s="215" t="str">
        <f ca="1">IF(ISERROR($V2259),"",OFFSET('Smelter Look-up'!$C$4,$V2259-4,0)&amp;"")</f>
        <v/>
      </c>
      <c r="S2259" s="222" t="str">
        <f t="shared" ca="1" si="321"/>
        <v/>
      </c>
      <c r="T2259" s="222" t="str">
        <f ca="1">IF(B2259="","",IF(ISERROR(MATCH($J2259,SorP!$B$1:$B$6230,0)),"",INDIRECT("'SorP'!$A$"&amp;MATCH($J2259,SorP!$B$1:$B$6230,0))))</f>
        <v/>
      </c>
      <c r="U2259" s="238"/>
      <c r="V2259" s="270" t="e">
        <f>IF(C2259="",NA(),MATCH($B2259&amp;$C2259,'Smelter Look-up'!$J:$J,0))</f>
        <v>#N/A</v>
      </c>
      <c r="W2259" s="271"/>
      <c r="X2259" s="271">
        <f t="shared" si="322"/>
        <v>0</v>
      </c>
      <c r="Y2259" s="271"/>
      <c r="Z2259" s="271"/>
      <c r="AB2259" s="273" t="str">
        <f t="shared" si="323"/>
        <v/>
      </c>
    </row>
    <row r="2260" spans="1:28" s="272" customFormat="1" ht="20.25">
      <c r="A2260" s="214"/>
      <c r="B2260" s="215" t="str">
        <f>IF(LEN(A2260)=0,"",INDEX('Smelter Look-up'!$A:$A,MATCH($A2260,'Smelter Look-up'!$E:$E,0)))</f>
        <v/>
      </c>
      <c r="C2260" s="219" t="str">
        <f>IF(LEN(A2260)=0,"",INDEX('Smelter Look-up'!$C:$C,MATCH($A2260,'Smelter Look-up'!$E:$E,0)))</f>
        <v/>
      </c>
      <c r="D2260" s="278"/>
      <c r="E2260" s="215" t="s">
        <v>15631</v>
      </c>
      <c r="F2260" s="215" t="s">
        <v>15631</v>
      </c>
      <c r="G2260" s="215" t="s">
        <v>15631</v>
      </c>
      <c r="H2260" s="216" t="str">
        <f ca="1">IF(ISERROR($V2260),"",OFFSET('Smelter Look-up'!$G$4,$V2260-4,0))</f>
        <v/>
      </c>
      <c r="I2260" s="217" t="s">
        <v>15631</v>
      </c>
      <c r="J2260" s="217" t="s">
        <v>15631</v>
      </c>
      <c r="K2260" s="268"/>
      <c r="L2260" s="268"/>
      <c r="M2260" s="268"/>
      <c r="N2260" s="268"/>
      <c r="O2260" s="268"/>
      <c r="P2260" s="218"/>
      <c r="Q2260" s="269"/>
      <c r="R2260" s="215" t="str">
        <f ca="1">IF(ISERROR($V2260),"",OFFSET('Smelter Look-up'!$C$4,$V2260-4,0)&amp;"")</f>
        <v/>
      </c>
      <c r="S2260" s="222" t="str">
        <f t="shared" ca="1" si="321"/>
        <v/>
      </c>
      <c r="T2260" s="222" t="str">
        <f ca="1">IF(B2260="","",IF(ISERROR(MATCH($J2260,SorP!$B$1:$B$6230,0)),"",INDIRECT("'SorP'!$A$"&amp;MATCH($J2260,SorP!$B$1:$B$6230,0))))</f>
        <v/>
      </c>
      <c r="U2260" s="238"/>
      <c r="V2260" s="270" t="e">
        <f>IF(C2260="",NA(),MATCH($B2260&amp;$C2260,'Smelter Look-up'!$J:$J,0))</f>
        <v>#N/A</v>
      </c>
      <c r="W2260" s="271"/>
      <c r="X2260" s="271">
        <f t="shared" si="322"/>
        <v>0</v>
      </c>
      <c r="Y2260" s="271"/>
      <c r="Z2260" s="271"/>
      <c r="AB2260" s="273" t="str">
        <f t="shared" si="323"/>
        <v/>
      </c>
    </row>
    <row r="2261" spans="1:28" s="272" customFormat="1" ht="20.25">
      <c r="A2261" s="214"/>
      <c r="B2261" s="215" t="str">
        <f>IF(LEN(A2261)=0,"",INDEX('Smelter Look-up'!$A:$A,MATCH($A2261,'Smelter Look-up'!$E:$E,0)))</f>
        <v/>
      </c>
      <c r="C2261" s="219" t="str">
        <f>IF(LEN(A2261)=0,"",INDEX('Smelter Look-up'!$C:$C,MATCH($A2261,'Smelter Look-up'!$E:$E,0)))</f>
        <v/>
      </c>
      <c r="D2261" s="278"/>
      <c r="E2261" s="215" t="s">
        <v>15631</v>
      </c>
      <c r="F2261" s="215" t="s">
        <v>15631</v>
      </c>
      <c r="G2261" s="215" t="s">
        <v>15631</v>
      </c>
      <c r="H2261" s="216" t="str">
        <f ca="1">IF(ISERROR($V2261),"",OFFSET('Smelter Look-up'!$G$4,$V2261-4,0))</f>
        <v/>
      </c>
      <c r="I2261" s="217" t="s">
        <v>15631</v>
      </c>
      <c r="J2261" s="217" t="s">
        <v>15631</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si="322"/>
        <v>0</v>
      </c>
      <c r="Y2261" s="271"/>
      <c r="Z2261" s="271"/>
      <c r="AB2261" s="273" t="str">
        <f t="shared" si="323"/>
        <v/>
      </c>
    </row>
    <row r="2262" spans="1:28" s="272" customFormat="1" ht="20.25">
      <c r="A2262" s="214"/>
      <c r="B2262" s="215" t="str">
        <f>IF(LEN(A2262)=0,"",INDEX('Smelter Look-up'!$A:$A,MATCH($A2262,'Smelter Look-up'!$E:$E,0)))</f>
        <v/>
      </c>
      <c r="C2262" s="219" t="str">
        <f>IF(LEN(A2262)=0,"",INDEX('Smelter Look-up'!$C:$C,MATCH($A2262,'Smelter Look-up'!$E:$E,0)))</f>
        <v/>
      </c>
      <c r="D2262" s="278"/>
      <c r="E2262" s="215" t="s">
        <v>15631</v>
      </c>
      <c r="F2262" s="215" t="s">
        <v>15631</v>
      </c>
      <c r="G2262" s="215" t="s">
        <v>15631</v>
      </c>
      <c r="H2262" s="216" t="str">
        <f ca="1">IF(ISERROR($V2262),"",OFFSET('Smelter Look-up'!$G$4,$V2262-4,0))</f>
        <v/>
      </c>
      <c r="I2262" s="217" t="s">
        <v>15631</v>
      </c>
      <c r="J2262" s="217" t="s">
        <v>15631</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si="322"/>
        <v>0</v>
      </c>
      <c r="Y2262" s="271"/>
      <c r="Z2262" s="271"/>
      <c r="AB2262" s="273" t="str">
        <f t="shared" si="323"/>
        <v/>
      </c>
    </row>
    <row r="2263" spans="1:28" s="272" customFormat="1" ht="20.25">
      <c r="A2263" s="214"/>
      <c r="B2263" s="215" t="str">
        <f>IF(LEN(A2263)=0,"",INDEX('Smelter Look-up'!$A:$A,MATCH($A2263,'Smelter Look-up'!$E:$E,0)))</f>
        <v/>
      </c>
      <c r="C2263" s="219" t="str">
        <f>IF(LEN(A2263)=0,"",INDEX('Smelter Look-up'!$C:$C,MATCH($A2263,'Smelter Look-up'!$E:$E,0)))</f>
        <v/>
      </c>
      <c r="D2263" s="278"/>
      <c r="E2263" s="215" t="s">
        <v>15631</v>
      </c>
      <c r="F2263" s="215" t="s">
        <v>15631</v>
      </c>
      <c r="G2263" s="215" t="s">
        <v>15631</v>
      </c>
      <c r="H2263" s="216" t="str">
        <f ca="1">IF(ISERROR($V2263),"",OFFSET('Smelter Look-up'!$G$4,$V2263-4,0))</f>
        <v/>
      </c>
      <c r="I2263" s="217" t="s">
        <v>15631</v>
      </c>
      <c r="J2263" s="217" t="s">
        <v>15631</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si="322"/>
        <v>0</v>
      </c>
      <c r="Y2263" s="271"/>
      <c r="Z2263" s="271"/>
      <c r="AB2263" s="273" t="str">
        <f t="shared" si="323"/>
        <v/>
      </c>
    </row>
    <row r="2264" spans="1:28" s="272" customFormat="1" ht="20.25">
      <c r="A2264" s="214"/>
      <c r="B2264" s="215" t="str">
        <f>IF(LEN(A2264)=0,"",INDEX('Smelter Look-up'!$A:$A,MATCH($A2264,'Smelter Look-up'!$E:$E,0)))</f>
        <v/>
      </c>
      <c r="C2264" s="219" t="str">
        <f>IF(LEN(A2264)=0,"",INDEX('Smelter Look-up'!$C:$C,MATCH($A2264,'Smelter Look-up'!$E:$E,0)))</f>
        <v/>
      </c>
      <c r="D2264" s="278"/>
      <c r="E2264" s="215" t="s">
        <v>15631</v>
      </c>
      <c r="F2264" s="215" t="s">
        <v>15631</v>
      </c>
      <c r="G2264" s="215" t="s">
        <v>15631</v>
      </c>
      <c r="H2264" s="216" t="str">
        <f ca="1">IF(ISERROR($V2264),"",OFFSET('Smelter Look-up'!$G$4,$V2264-4,0))</f>
        <v/>
      </c>
      <c r="I2264" s="217" t="s">
        <v>15631</v>
      </c>
      <c r="J2264" s="217" t="s">
        <v>15631</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si="322"/>
        <v>0</v>
      </c>
      <c r="Y2264" s="271"/>
      <c r="Z2264" s="271"/>
      <c r="AB2264" s="273" t="str">
        <f t="shared" si="323"/>
        <v/>
      </c>
    </row>
    <row r="2265" spans="1:28" s="272" customFormat="1" ht="20.25">
      <c r="A2265" s="214"/>
      <c r="B2265" s="215" t="str">
        <f>IF(LEN(A2265)=0,"",INDEX('Smelter Look-up'!$A:$A,MATCH($A2265,'Smelter Look-up'!$E:$E,0)))</f>
        <v/>
      </c>
      <c r="C2265" s="219" t="str">
        <f>IF(LEN(A2265)=0,"",INDEX('Smelter Look-up'!$C:$C,MATCH($A2265,'Smelter Look-up'!$E:$E,0)))</f>
        <v/>
      </c>
      <c r="D2265" s="278"/>
      <c r="E2265" s="215" t="s">
        <v>15631</v>
      </c>
      <c r="F2265" s="215" t="s">
        <v>15631</v>
      </c>
      <c r="G2265" s="215" t="s">
        <v>15631</v>
      </c>
      <c r="H2265" s="216" t="str">
        <f ca="1">IF(ISERROR($V2265),"",OFFSET('Smelter Look-up'!$G$4,$V2265-4,0))</f>
        <v/>
      </c>
      <c r="I2265" s="217" t="s">
        <v>15631</v>
      </c>
      <c r="J2265" s="217" t="s">
        <v>15631</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si="322"/>
        <v>0</v>
      </c>
      <c r="Y2265" s="271"/>
      <c r="Z2265" s="271"/>
      <c r="AB2265" s="273" t="str">
        <f t="shared" si="323"/>
        <v/>
      </c>
    </row>
    <row r="2266" spans="1:28" s="272" customFormat="1" ht="20.25">
      <c r="A2266" s="214"/>
      <c r="B2266" s="215" t="str">
        <f>IF(LEN(A2266)=0,"",INDEX('Smelter Look-up'!$A:$A,MATCH($A2266,'Smelter Look-up'!$E:$E,0)))</f>
        <v/>
      </c>
      <c r="C2266" s="219" t="str">
        <f>IF(LEN(A2266)=0,"",INDEX('Smelter Look-up'!$C:$C,MATCH($A2266,'Smelter Look-up'!$E:$E,0)))</f>
        <v/>
      </c>
      <c r="D2266" s="278"/>
      <c r="E2266" s="215" t="s">
        <v>15631</v>
      </c>
      <c r="F2266" s="215" t="s">
        <v>15631</v>
      </c>
      <c r="G2266" s="215" t="s">
        <v>15631</v>
      </c>
      <c r="H2266" s="216" t="str">
        <f ca="1">IF(ISERROR($V2266),"",OFFSET('Smelter Look-up'!$G$4,$V2266-4,0))</f>
        <v/>
      </c>
      <c r="I2266" s="217" t="s">
        <v>15631</v>
      </c>
      <c r="J2266" s="217" t="s">
        <v>15631</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si="322"/>
        <v>0</v>
      </c>
      <c r="Y2266" s="271"/>
      <c r="Z2266" s="271"/>
      <c r="AB2266" s="273" t="str">
        <f t="shared" si="323"/>
        <v/>
      </c>
    </row>
    <row r="2267" spans="1:28" s="272" customFormat="1" ht="20.25">
      <c r="A2267" s="214"/>
      <c r="B2267" s="215" t="str">
        <f>IF(LEN(A2267)=0,"",INDEX('Smelter Look-up'!$A:$A,MATCH($A2267,'Smelter Look-up'!$E:$E,0)))</f>
        <v/>
      </c>
      <c r="C2267" s="219" t="str">
        <f>IF(LEN(A2267)=0,"",INDEX('Smelter Look-up'!$C:$C,MATCH($A2267,'Smelter Look-up'!$E:$E,0)))</f>
        <v/>
      </c>
      <c r="D2267" s="278"/>
      <c r="E2267" s="215" t="s">
        <v>15631</v>
      </c>
      <c r="F2267" s="215" t="s">
        <v>15631</v>
      </c>
      <c r="G2267" s="215" t="s">
        <v>15631</v>
      </c>
      <c r="H2267" s="216" t="str">
        <f ca="1">IF(ISERROR($V2267),"",OFFSET('Smelter Look-up'!$G$4,$V2267-4,0))</f>
        <v/>
      </c>
      <c r="I2267" s="217" t="s">
        <v>15631</v>
      </c>
      <c r="J2267" s="217" t="s">
        <v>15631</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
        <v>15631</v>
      </c>
      <c r="F2268" s="215" t="s">
        <v>15631</v>
      </c>
      <c r="G2268" s="215" t="s">
        <v>15631</v>
      </c>
      <c r="H2268" s="216" t="str">
        <f ca="1">IF(ISERROR($V2268),"",OFFSET('Smelter Look-up'!$G$4,$V2268-4,0))</f>
        <v/>
      </c>
      <c r="I2268" s="217" t="s">
        <v>15631</v>
      </c>
      <c r="J2268" s="217" t="s">
        <v>15631</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
        <v>15631</v>
      </c>
      <c r="F2269" s="215" t="s">
        <v>15631</v>
      </c>
      <c r="G2269" s="215" t="s">
        <v>15631</v>
      </c>
      <c r="H2269" s="216" t="str">
        <f ca="1">IF(ISERROR($V2269),"",OFFSET('Smelter Look-up'!$G$4,$V2269-4,0))</f>
        <v/>
      </c>
      <c r="I2269" s="217" t="s">
        <v>15631</v>
      </c>
      <c r="J2269" s="217" t="s">
        <v>15631</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
        <v>15631</v>
      </c>
      <c r="F2270" s="215" t="s">
        <v>15631</v>
      </c>
      <c r="G2270" s="215" t="s">
        <v>15631</v>
      </c>
      <c r="H2270" s="216" t="str">
        <f ca="1">IF(ISERROR($V2270),"",OFFSET('Smelter Look-up'!$G$4,$V2270-4,0))</f>
        <v/>
      </c>
      <c r="I2270" s="217" t="s">
        <v>15631</v>
      </c>
      <c r="J2270" s="217" t="s">
        <v>15631</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
        <v>15631</v>
      </c>
      <c r="F2271" s="215" t="s">
        <v>15631</v>
      </c>
      <c r="G2271" s="215" t="s">
        <v>15631</v>
      </c>
      <c r="H2271" s="216" t="str">
        <f ca="1">IF(ISERROR($V2271),"",OFFSET('Smelter Look-up'!$G$4,$V2271-4,0))</f>
        <v/>
      </c>
      <c r="I2271" s="217" t="s">
        <v>15631</v>
      </c>
      <c r="J2271" s="217" t="s">
        <v>15631</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
        <v>15631</v>
      </c>
      <c r="F2272" s="215" t="s">
        <v>15631</v>
      </c>
      <c r="G2272" s="215" t="s">
        <v>15631</v>
      </c>
      <c r="H2272" s="216" t="str">
        <f ca="1">IF(ISERROR($V2272),"",OFFSET('Smelter Look-up'!$G$4,$V2272-4,0))</f>
        <v/>
      </c>
      <c r="I2272" s="217" t="s">
        <v>15631</v>
      </c>
      <c r="J2272" s="217" t="s">
        <v>15631</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
        <v>15631</v>
      </c>
      <c r="F2273" s="215" t="s">
        <v>15631</v>
      </c>
      <c r="G2273" s="215" t="s">
        <v>15631</v>
      </c>
      <c r="H2273" s="216" t="str">
        <f ca="1">IF(ISERROR($V2273),"",OFFSET('Smelter Look-up'!$G$4,$V2273-4,0))</f>
        <v/>
      </c>
      <c r="I2273" s="217" t="s">
        <v>15631</v>
      </c>
      <c r="J2273" s="217" t="s">
        <v>15631</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
        <v>15631</v>
      </c>
      <c r="F2274" s="215" t="s">
        <v>15631</v>
      </c>
      <c r="G2274" s="215" t="s">
        <v>15631</v>
      </c>
      <c r="H2274" s="216" t="str">
        <f ca="1">IF(ISERROR($V2274),"",OFFSET('Smelter Look-up'!$G$4,$V2274-4,0))</f>
        <v/>
      </c>
      <c r="I2274" s="217" t="s">
        <v>15631</v>
      </c>
      <c r="J2274" s="217" t="s">
        <v>15631</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
        <v>15631</v>
      </c>
      <c r="F2275" s="215" t="s">
        <v>15631</v>
      </c>
      <c r="G2275" s="215" t="s">
        <v>15631</v>
      </c>
      <c r="H2275" s="216" t="str">
        <f ca="1">IF(ISERROR($V2275),"",OFFSET('Smelter Look-up'!$G$4,$V2275-4,0))</f>
        <v/>
      </c>
      <c r="I2275" s="217" t="s">
        <v>15631</v>
      </c>
      <c r="J2275" s="217" t="s">
        <v>15631</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
        <v>15631</v>
      </c>
      <c r="F2276" s="215" t="s">
        <v>15631</v>
      </c>
      <c r="G2276" s="215" t="s">
        <v>15631</v>
      </c>
      <c r="H2276" s="216" t="str">
        <f ca="1">IF(ISERROR($V2276),"",OFFSET('Smelter Look-up'!$G$4,$V2276-4,0))</f>
        <v/>
      </c>
      <c r="I2276" s="217" t="s">
        <v>15631</v>
      </c>
      <c r="J2276" s="217" t="s">
        <v>15631</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
        <v>15631</v>
      </c>
      <c r="F2277" s="215" t="s">
        <v>15631</v>
      </c>
      <c r="G2277" s="215" t="s">
        <v>15631</v>
      </c>
      <c r="H2277" s="216" t="str">
        <f ca="1">IF(ISERROR($V2277),"",OFFSET('Smelter Look-up'!$G$4,$V2277-4,0))</f>
        <v/>
      </c>
      <c r="I2277" s="217" t="s">
        <v>15631</v>
      </c>
      <c r="J2277" s="217" t="s">
        <v>15631</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
        <v>15631</v>
      </c>
      <c r="F2278" s="215" t="s">
        <v>15631</v>
      </c>
      <c r="G2278" s="215" t="s">
        <v>15631</v>
      </c>
      <c r="H2278" s="216" t="str">
        <f ca="1">IF(ISERROR($V2278),"",OFFSET('Smelter Look-up'!$G$4,$V2278-4,0))</f>
        <v/>
      </c>
      <c r="I2278" s="217" t="s">
        <v>15631</v>
      </c>
      <c r="J2278" s="217" t="s">
        <v>15631</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
        <v>15631</v>
      </c>
      <c r="F2279" s="215" t="s">
        <v>15631</v>
      </c>
      <c r="G2279" s="215" t="s">
        <v>15631</v>
      </c>
      <c r="H2279" s="216" t="str">
        <f ca="1">IF(ISERROR($V2279),"",OFFSET('Smelter Look-up'!$G$4,$V2279-4,0))</f>
        <v/>
      </c>
      <c r="I2279" s="217" t="s">
        <v>15631</v>
      </c>
      <c r="J2279" s="217" t="s">
        <v>15631</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
        <v>15631</v>
      </c>
      <c r="F2280" s="215" t="s">
        <v>15631</v>
      </c>
      <c r="G2280" s="215" t="s">
        <v>15631</v>
      </c>
      <c r="H2280" s="216" t="str">
        <f ca="1">IF(ISERROR($V2280),"",OFFSET('Smelter Look-up'!$G$4,$V2280-4,0))</f>
        <v/>
      </c>
      <c r="I2280" s="217" t="s">
        <v>15631</v>
      </c>
      <c r="J2280" s="217" t="s">
        <v>15631</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
        <v>15631</v>
      </c>
      <c r="F2281" s="215" t="s">
        <v>15631</v>
      </c>
      <c r="G2281" s="215" t="s">
        <v>15631</v>
      </c>
      <c r="H2281" s="216" t="str">
        <f ca="1">IF(ISERROR($V2281),"",OFFSET('Smelter Look-up'!$G$4,$V2281-4,0))</f>
        <v/>
      </c>
      <c r="I2281" s="217" t="s">
        <v>15631</v>
      </c>
      <c r="J2281" s="217" t="s">
        <v>15631</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
        <v>15631</v>
      </c>
      <c r="F2282" s="215" t="s">
        <v>15631</v>
      </c>
      <c r="G2282" s="215" t="s">
        <v>15631</v>
      </c>
      <c r="H2282" s="216" t="str">
        <f ca="1">IF(ISERROR($V2282),"",OFFSET('Smelter Look-up'!$G$4,$V2282-4,0))</f>
        <v/>
      </c>
      <c r="I2282" s="217" t="s">
        <v>15631</v>
      </c>
      <c r="J2282" s="217" t="s">
        <v>15631</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
        <v>15631</v>
      </c>
      <c r="F2283" s="215" t="s">
        <v>15631</v>
      </c>
      <c r="G2283" s="215" t="s">
        <v>15631</v>
      </c>
      <c r="H2283" s="216" t="str">
        <f ca="1">IF(ISERROR($V2283),"",OFFSET('Smelter Look-up'!$G$4,$V2283-4,0))</f>
        <v/>
      </c>
      <c r="I2283" s="217" t="s">
        <v>15631</v>
      </c>
      <c r="J2283" s="217" t="s">
        <v>15631</v>
      </c>
      <c r="K2283" s="268"/>
      <c r="L2283" s="268"/>
      <c r="M2283" s="268"/>
      <c r="N2283" s="268"/>
      <c r="O2283" s="268"/>
      <c r="P2283" s="218"/>
      <c r="Q2283" s="269"/>
      <c r="R2283" s="215" t="str">
        <f ca="1">IF(ISERROR($V2283),"",OFFSET('Smelter Look-up'!$C$4,$V2283-4,0)&amp;"")</f>
        <v/>
      </c>
      <c r="S2283" s="222" t="str">
        <f t="shared" ref="S2283" ca="1" si="324">IF(B2283="","",IF(ISERROR(MATCH($E2283,CL,0)),"Unknown",INDIRECT("'C'!$A$"&amp;MATCH($E2283,CL,0)+1)))</f>
        <v/>
      </c>
      <c r="T2283" s="222" t="str">
        <f ca="1">IF(B2283="","",IF(ISERROR(MATCH($J2283,SorP!$B$1:$B$6230,0)),"",INDIRECT("'SorP'!$A$"&amp;MATCH($J2283,SorP!$B$1:$B$6230,0))))</f>
        <v/>
      </c>
      <c r="U2283" s="238"/>
      <c r="V2283" s="270" t="e">
        <f>IF(C2283="",NA(),MATCH($B2283&amp;$C2283,'Smelter Look-up'!$J:$J,0))</f>
        <v>#N/A</v>
      </c>
      <c r="W2283" s="271"/>
      <c r="X2283" s="271">
        <f t="shared" ref="X2283" si="325">IF(AND(C2283="Smelter not listed",OR(LEN(D2283)=0,LEN(E2283)=0)),1,0)</f>
        <v>0</v>
      </c>
      <c r="Y2283" s="271"/>
      <c r="Z2283" s="271"/>
      <c r="AB2283" s="273" t="str">
        <f t="shared" ref="AB2283" si="326">B2283&amp;C2283</f>
        <v/>
      </c>
    </row>
    <row r="2284" spans="1:28" s="272" customFormat="1" ht="20.25">
      <c r="A2284" s="214"/>
      <c r="B2284" s="215" t="str">
        <f>IF(LEN(A2284)=0,"",INDEX('Smelter Look-up'!$A:$A,MATCH($A2284,'Smelter Look-up'!$E:$E,0)))</f>
        <v/>
      </c>
      <c r="C2284" s="219" t="str">
        <f>IF(LEN(A2284)=0,"",INDEX('Smelter Look-up'!$C:$C,MATCH($A2284,'Smelter Look-up'!$E:$E,0)))</f>
        <v/>
      </c>
      <c r="D2284" s="278"/>
      <c r="E2284" s="215" t="s">
        <v>15631</v>
      </c>
      <c r="F2284" s="215" t="s">
        <v>15631</v>
      </c>
      <c r="G2284" s="215" t="s">
        <v>15631</v>
      </c>
      <c r="H2284" s="216" t="str">
        <f ca="1">IF(ISERROR($V2284),"",OFFSET('Smelter Look-up'!$G$4,$V2284-4,0))</f>
        <v/>
      </c>
      <c r="I2284" s="217" t="s">
        <v>15631</v>
      </c>
      <c r="J2284" s="217" t="s">
        <v>15631</v>
      </c>
      <c r="K2284" s="268"/>
      <c r="L2284" s="268"/>
      <c r="M2284" s="268"/>
      <c r="N2284" s="268"/>
      <c r="O2284" s="268"/>
      <c r="P2284" s="218"/>
      <c r="Q2284" s="269"/>
      <c r="R2284" s="215" t="str">
        <f ca="1">IF(ISERROR($V2284),"",OFFSET('Smelter Look-up'!$C$4,$V2284-4,0)&amp;"")</f>
        <v/>
      </c>
      <c r="S2284" s="222" t="str">
        <f t="shared" ref="S2284:S2315" ca="1" si="327">IF(B2284="","",IF(ISERROR(MATCH($E2284,CL,0)),"Unknown",INDIRECT("'C'!$A$"&amp;MATCH($E2284,CL,0)+1)))</f>
        <v/>
      </c>
      <c r="T2284" s="222" t="str">
        <f ca="1">IF(B2284="","",IF(ISERROR(MATCH($J2284,SorP!$B$1:$B$6230,0)),"",INDIRECT("'SorP'!$A$"&amp;MATCH($J2284,SorP!$B$1:$B$6230,0))))</f>
        <v/>
      </c>
      <c r="U2284" s="238"/>
      <c r="V2284" s="270" t="e">
        <f>IF(C2284="",NA(),MATCH($B2284&amp;$C2284,'Smelter Look-up'!$J:$J,0))</f>
        <v>#N/A</v>
      </c>
      <c r="W2284" s="271"/>
      <c r="X2284" s="271">
        <f t="shared" ref="X2284:X2315" si="328">IF(AND(C2284="Smelter not listed",OR(LEN(D2284)=0,LEN(E2284)=0)),1,0)</f>
        <v>0</v>
      </c>
      <c r="Y2284" s="271"/>
      <c r="Z2284" s="271"/>
      <c r="AB2284" s="273" t="str">
        <f t="shared" ref="AB2284:AB2315" si="329">B2284&amp;C2284</f>
        <v/>
      </c>
    </row>
    <row r="2285" spans="1:28" s="272" customFormat="1" ht="20.25">
      <c r="A2285" s="214"/>
      <c r="B2285" s="215" t="str">
        <f>IF(LEN(A2285)=0,"",INDEX('Smelter Look-up'!$A:$A,MATCH($A2285,'Smelter Look-up'!$E:$E,0)))</f>
        <v/>
      </c>
      <c r="C2285" s="219" t="str">
        <f>IF(LEN(A2285)=0,"",INDEX('Smelter Look-up'!$C:$C,MATCH($A2285,'Smelter Look-up'!$E:$E,0)))</f>
        <v/>
      </c>
      <c r="D2285" s="278"/>
      <c r="E2285" s="215" t="s">
        <v>15631</v>
      </c>
      <c r="F2285" s="215" t="s">
        <v>15631</v>
      </c>
      <c r="G2285" s="215" t="s">
        <v>15631</v>
      </c>
      <c r="H2285" s="216" t="str">
        <f ca="1">IF(ISERROR($V2285),"",OFFSET('Smelter Look-up'!$G$4,$V2285-4,0))</f>
        <v/>
      </c>
      <c r="I2285" s="217" t="s">
        <v>15631</v>
      </c>
      <c r="J2285" s="217" t="s">
        <v>15631</v>
      </c>
      <c r="K2285" s="268"/>
      <c r="L2285" s="268"/>
      <c r="M2285" s="268"/>
      <c r="N2285" s="268"/>
      <c r="O2285" s="268"/>
      <c r="P2285" s="218"/>
      <c r="Q2285" s="269"/>
      <c r="R2285" s="215" t="str">
        <f ca="1">IF(ISERROR($V2285),"",OFFSET('Smelter Look-up'!$C$4,$V2285-4,0)&amp;"")</f>
        <v/>
      </c>
      <c r="S2285" s="222" t="str">
        <f t="shared" ca="1" si="327"/>
        <v/>
      </c>
      <c r="T2285" s="222" t="str">
        <f ca="1">IF(B2285="","",IF(ISERROR(MATCH($J2285,SorP!$B$1:$B$6230,0)),"",INDIRECT("'SorP'!$A$"&amp;MATCH($J2285,SorP!$B$1:$B$6230,0))))</f>
        <v/>
      </c>
      <c r="U2285" s="238"/>
      <c r="V2285" s="270" t="e">
        <f>IF(C2285="",NA(),MATCH($B2285&amp;$C2285,'Smelter Look-up'!$J:$J,0))</f>
        <v>#N/A</v>
      </c>
      <c r="W2285" s="271"/>
      <c r="X2285" s="271">
        <f t="shared" si="328"/>
        <v>0</v>
      </c>
      <c r="Y2285" s="271"/>
      <c r="Z2285" s="271"/>
      <c r="AB2285" s="273" t="str">
        <f t="shared" si="329"/>
        <v/>
      </c>
    </row>
    <row r="2286" spans="1:28" s="272" customFormat="1" ht="20.25">
      <c r="A2286" s="214"/>
      <c r="B2286" s="215" t="str">
        <f>IF(LEN(A2286)=0,"",INDEX('Smelter Look-up'!$A:$A,MATCH($A2286,'Smelter Look-up'!$E:$E,0)))</f>
        <v/>
      </c>
      <c r="C2286" s="219" t="str">
        <f>IF(LEN(A2286)=0,"",INDEX('Smelter Look-up'!$C:$C,MATCH($A2286,'Smelter Look-up'!$E:$E,0)))</f>
        <v/>
      </c>
      <c r="D2286" s="278"/>
      <c r="E2286" s="215" t="s">
        <v>15631</v>
      </c>
      <c r="F2286" s="215" t="s">
        <v>15631</v>
      </c>
      <c r="G2286" s="215" t="s">
        <v>15631</v>
      </c>
      <c r="H2286" s="216" t="str">
        <f ca="1">IF(ISERROR($V2286),"",OFFSET('Smelter Look-up'!$G$4,$V2286-4,0))</f>
        <v/>
      </c>
      <c r="I2286" s="217" t="s">
        <v>15631</v>
      </c>
      <c r="J2286" s="217" t="s">
        <v>15631</v>
      </c>
      <c r="K2286" s="268"/>
      <c r="L2286" s="268"/>
      <c r="M2286" s="268"/>
      <c r="N2286" s="268"/>
      <c r="O2286" s="268"/>
      <c r="P2286" s="218"/>
      <c r="Q2286" s="269"/>
      <c r="R2286" s="215" t="str">
        <f ca="1">IF(ISERROR($V2286),"",OFFSET('Smelter Look-up'!$C$4,$V2286-4,0)&amp;"")</f>
        <v/>
      </c>
      <c r="S2286" s="222" t="str">
        <f t="shared" ca="1" si="327"/>
        <v/>
      </c>
      <c r="T2286" s="222" t="str">
        <f ca="1">IF(B2286="","",IF(ISERROR(MATCH($J2286,SorP!$B$1:$B$6230,0)),"",INDIRECT("'SorP'!$A$"&amp;MATCH($J2286,SorP!$B$1:$B$6230,0))))</f>
        <v/>
      </c>
      <c r="U2286" s="238"/>
      <c r="V2286" s="270" t="e">
        <f>IF(C2286="",NA(),MATCH($B2286&amp;$C2286,'Smelter Look-up'!$J:$J,0))</f>
        <v>#N/A</v>
      </c>
      <c r="W2286" s="271"/>
      <c r="X2286" s="271">
        <f t="shared" si="328"/>
        <v>0</v>
      </c>
      <c r="Y2286" s="271"/>
      <c r="Z2286" s="271"/>
      <c r="AB2286" s="273" t="str">
        <f t="shared" si="329"/>
        <v/>
      </c>
    </row>
    <row r="2287" spans="1:28" s="272" customFormat="1" ht="20.25">
      <c r="A2287" s="214"/>
      <c r="B2287" s="215" t="str">
        <f>IF(LEN(A2287)=0,"",INDEX('Smelter Look-up'!$A:$A,MATCH($A2287,'Smelter Look-up'!$E:$E,0)))</f>
        <v/>
      </c>
      <c r="C2287" s="219" t="str">
        <f>IF(LEN(A2287)=0,"",INDEX('Smelter Look-up'!$C:$C,MATCH($A2287,'Smelter Look-up'!$E:$E,0)))</f>
        <v/>
      </c>
      <c r="D2287" s="278"/>
      <c r="E2287" s="215" t="s">
        <v>15631</v>
      </c>
      <c r="F2287" s="215" t="s">
        <v>15631</v>
      </c>
      <c r="G2287" s="215" t="s">
        <v>15631</v>
      </c>
      <c r="H2287" s="216" t="str">
        <f ca="1">IF(ISERROR($V2287),"",OFFSET('Smelter Look-up'!$G$4,$V2287-4,0))</f>
        <v/>
      </c>
      <c r="I2287" s="217" t="s">
        <v>15631</v>
      </c>
      <c r="J2287" s="217" t="s">
        <v>15631</v>
      </c>
      <c r="K2287" s="268"/>
      <c r="L2287" s="268"/>
      <c r="M2287" s="268"/>
      <c r="N2287" s="268"/>
      <c r="O2287" s="268"/>
      <c r="P2287" s="218"/>
      <c r="Q2287" s="269"/>
      <c r="R2287" s="215" t="str">
        <f ca="1">IF(ISERROR($V2287),"",OFFSET('Smelter Look-up'!$C$4,$V2287-4,0)&amp;"")</f>
        <v/>
      </c>
      <c r="S2287" s="222" t="str">
        <f t="shared" ca="1" si="327"/>
        <v/>
      </c>
      <c r="T2287" s="222" t="str">
        <f ca="1">IF(B2287="","",IF(ISERROR(MATCH($J2287,SorP!$B$1:$B$6230,0)),"",INDIRECT("'SorP'!$A$"&amp;MATCH($J2287,SorP!$B$1:$B$6230,0))))</f>
        <v/>
      </c>
      <c r="U2287" s="238"/>
      <c r="V2287" s="270" t="e">
        <f>IF(C2287="",NA(),MATCH($B2287&amp;$C2287,'Smelter Look-up'!$J:$J,0))</f>
        <v>#N/A</v>
      </c>
      <c r="W2287" s="271"/>
      <c r="X2287" s="271">
        <f t="shared" si="328"/>
        <v>0</v>
      </c>
      <c r="Y2287" s="271"/>
      <c r="Z2287" s="271"/>
      <c r="AB2287" s="273" t="str">
        <f t="shared" si="329"/>
        <v/>
      </c>
    </row>
    <row r="2288" spans="1:28" s="272" customFormat="1" ht="20.25">
      <c r="A2288" s="214"/>
      <c r="B2288" s="215" t="str">
        <f>IF(LEN(A2288)=0,"",INDEX('Smelter Look-up'!$A:$A,MATCH($A2288,'Smelter Look-up'!$E:$E,0)))</f>
        <v/>
      </c>
      <c r="C2288" s="219" t="str">
        <f>IF(LEN(A2288)=0,"",INDEX('Smelter Look-up'!$C:$C,MATCH($A2288,'Smelter Look-up'!$E:$E,0)))</f>
        <v/>
      </c>
      <c r="D2288" s="278"/>
      <c r="E2288" s="215" t="s">
        <v>15631</v>
      </c>
      <c r="F2288" s="215" t="s">
        <v>15631</v>
      </c>
      <c r="G2288" s="215" t="s">
        <v>15631</v>
      </c>
      <c r="H2288" s="216" t="str">
        <f ca="1">IF(ISERROR($V2288),"",OFFSET('Smelter Look-up'!$G$4,$V2288-4,0))</f>
        <v/>
      </c>
      <c r="I2288" s="217" t="s">
        <v>15631</v>
      </c>
      <c r="J2288" s="217" t="s">
        <v>15631</v>
      </c>
      <c r="K2288" s="268"/>
      <c r="L2288" s="268"/>
      <c r="M2288" s="268"/>
      <c r="N2288" s="268"/>
      <c r="O2288" s="268"/>
      <c r="P2288" s="218"/>
      <c r="Q2288" s="269"/>
      <c r="R2288" s="215" t="str">
        <f ca="1">IF(ISERROR($V2288),"",OFFSET('Smelter Look-up'!$C$4,$V2288-4,0)&amp;"")</f>
        <v/>
      </c>
      <c r="S2288" s="222" t="str">
        <f t="shared" ca="1" si="327"/>
        <v/>
      </c>
      <c r="T2288" s="222" t="str">
        <f ca="1">IF(B2288="","",IF(ISERROR(MATCH($J2288,SorP!$B$1:$B$6230,0)),"",INDIRECT("'SorP'!$A$"&amp;MATCH($J2288,SorP!$B$1:$B$6230,0))))</f>
        <v/>
      </c>
      <c r="U2288" s="238"/>
      <c r="V2288" s="270" t="e">
        <f>IF(C2288="",NA(),MATCH($B2288&amp;$C2288,'Smelter Look-up'!$J:$J,0))</f>
        <v>#N/A</v>
      </c>
      <c r="W2288" s="271"/>
      <c r="X2288" s="271">
        <f t="shared" si="328"/>
        <v>0</v>
      </c>
      <c r="Y2288" s="271"/>
      <c r="Z2288" s="271"/>
      <c r="AB2288" s="273" t="str">
        <f t="shared" si="329"/>
        <v/>
      </c>
    </row>
    <row r="2289" spans="1:28" s="272" customFormat="1" ht="20.25">
      <c r="A2289" s="214"/>
      <c r="B2289" s="215" t="str">
        <f>IF(LEN(A2289)=0,"",INDEX('Smelter Look-up'!$A:$A,MATCH($A2289,'Smelter Look-up'!$E:$E,0)))</f>
        <v/>
      </c>
      <c r="C2289" s="219" t="str">
        <f>IF(LEN(A2289)=0,"",INDEX('Smelter Look-up'!$C:$C,MATCH($A2289,'Smelter Look-up'!$E:$E,0)))</f>
        <v/>
      </c>
      <c r="D2289" s="278"/>
      <c r="E2289" s="215" t="s">
        <v>15631</v>
      </c>
      <c r="F2289" s="215" t="s">
        <v>15631</v>
      </c>
      <c r="G2289" s="215" t="s">
        <v>15631</v>
      </c>
      <c r="H2289" s="216" t="str">
        <f ca="1">IF(ISERROR($V2289),"",OFFSET('Smelter Look-up'!$G$4,$V2289-4,0))</f>
        <v/>
      </c>
      <c r="I2289" s="217" t="s">
        <v>15631</v>
      </c>
      <c r="J2289" s="217" t="s">
        <v>15631</v>
      </c>
      <c r="K2289" s="268"/>
      <c r="L2289" s="268"/>
      <c r="M2289" s="268"/>
      <c r="N2289" s="268"/>
      <c r="O2289" s="268"/>
      <c r="P2289" s="218"/>
      <c r="Q2289" s="269"/>
      <c r="R2289" s="215" t="str">
        <f ca="1">IF(ISERROR($V2289),"",OFFSET('Smelter Look-up'!$C$4,$V2289-4,0)&amp;"")</f>
        <v/>
      </c>
      <c r="S2289" s="222" t="str">
        <f t="shared" ca="1" si="327"/>
        <v/>
      </c>
      <c r="T2289" s="222" t="str">
        <f ca="1">IF(B2289="","",IF(ISERROR(MATCH($J2289,SorP!$B$1:$B$6230,0)),"",INDIRECT("'SorP'!$A$"&amp;MATCH($J2289,SorP!$B$1:$B$6230,0))))</f>
        <v/>
      </c>
      <c r="U2289" s="238"/>
      <c r="V2289" s="270" t="e">
        <f>IF(C2289="",NA(),MATCH($B2289&amp;$C2289,'Smelter Look-up'!$J:$J,0))</f>
        <v>#N/A</v>
      </c>
      <c r="W2289" s="271"/>
      <c r="X2289" s="271">
        <f t="shared" si="328"/>
        <v>0</v>
      </c>
      <c r="Y2289" s="271"/>
      <c r="Z2289" s="271"/>
      <c r="AB2289" s="273" t="str">
        <f t="shared" si="329"/>
        <v/>
      </c>
    </row>
    <row r="2290" spans="1:28" s="272" customFormat="1" ht="20.25">
      <c r="A2290" s="214"/>
      <c r="B2290" s="215" t="str">
        <f>IF(LEN(A2290)=0,"",INDEX('Smelter Look-up'!$A:$A,MATCH($A2290,'Smelter Look-up'!$E:$E,0)))</f>
        <v/>
      </c>
      <c r="C2290" s="219" t="str">
        <f>IF(LEN(A2290)=0,"",INDEX('Smelter Look-up'!$C:$C,MATCH($A2290,'Smelter Look-up'!$E:$E,0)))</f>
        <v/>
      </c>
      <c r="D2290" s="278"/>
      <c r="E2290" s="215" t="s">
        <v>15631</v>
      </c>
      <c r="F2290" s="215" t="s">
        <v>15631</v>
      </c>
      <c r="G2290" s="215" t="s">
        <v>15631</v>
      </c>
      <c r="H2290" s="216" t="str">
        <f ca="1">IF(ISERROR($V2290),"",OFFSET('Smelter Look-up'!$G$4,$V2290-4,0))</f>
        <v/>
      </c>
      <c r="I2290" s="217" t="s">
        <v>15631</v>
      </c>
      <c r="J2290" s="217" t="s">
        <v>15631</v>
      </c>
      <c r="K2290" s="268"/>
      <c r="L2290" s="268"/>
      <c r="M2290" s="268"/>
      <c r="N2290" s="268"/>
      <c r="O2290" s="268"/>
      <c r="P2290" s="218"/>
      <c r="Q2290" s="269"/>
      <c r="R2290" s="215" t="str">
        <f ca="1">IF(ISERROR($V2290),"",OFFSET('Smelter Look-up'!$C$4,$V2290-4,0)&amp;"")</f>
        <v/>
      </c>
      <c r="S2290" s="222" t="str">
        <f t="shared" ca="1" si="327"/>
        <v/>
      </c>
      <c r="T2290" s="222" t="str">
        <f ca="1">IF(B2290="","",IF(ISERROR(MATCH($J2290,SorP!$B$1:$B$6230,0)),"",INDIRECT("'SorP'!$A$"&amp;MATCH($J2290,SorP!$B$1:$B$6230,0))))</f>
        <v/>
      </c>
      <c r="U2290" s="238"/>
      <c r="V2290" s="270" t="e">
        <f>IF(C2290="",NA(),MATCH($B2290&amp;$C2290,'Smelter Look-up'!$J:$J,0))</f>
        <v>#N/A</v>
      </c>
      <c r="W2290" s="271"/>
      <c r="X2290" s="271">
        <f t="shared" si="328"/>
        <v>0</v>
      </c>
      <c r="Y2290" s="271"/>
      <c r="Z2290" s="271"/>
      <c r="AB2290" s="273" t="str">
        <f t="shared" si="329"/>
        <v/>
      </c>
    </row>
    <row r="2291" spans="1:28" s="272" customFormat="1" ht="20.25">
      <c r="A2291" s="214"/>
      <c r="B2291" s="215" t="str">
        <f>IF(LEN(A2291)=0,"",INDEX('Smelter Look-up'!$A:$A,MATCH($A2291,'Smelter Look-up'!$E:$E,0)))</f>
        <v/>
      </c>
      <c r="C2291" s="219" t="str">
        <f>IF(LEN(A2291)=0,"",INDEX('Smelter Look-up'!$C:$C,MATCH($A2291,'Smelter Look-up'!$E:$E,0)))</f>
        <v/>
      </c>
      <c r="D2291" s="278"/>
      <c r="E2291" s="215" t="s">
        <v>15631</v>
      </c>
      <c r="F2291" s="215" t="s">
        <v>15631</v>
      </c>
      <c r="G2291" s="215" t="s">
        <v>15631</v>
      </c>
      <c r="H2291" s="216" t="str">
        <f ca="1">IF(ISERROR($V2291),"",OFFSET('Smelter Look-up'!$G$4,$V2291-4,0))</f>
        <v/>
      </c>
      <c r="I2291" s="217" t="s">
        <v>15631</v>
      </c>
      <c r="J2291" s="217" t="s">
        <v>15631</v>
      </c>
      <c r="K2291" s="268"/>
      <c r="L2291" s="268"/>
      <c r="M2291" s="268"/>
      <c r="N2291" s="268"/>
      <c r="O2291" s="268"/>
      <c r="P2291" s="218"/>
      <c r="Q2291" s="269"/>
      <c r="R2291" s="215" t="str">
        <f ca="1">IF(ISERROR($V2291),"",OFFSET('Smelter Look-up'!$C$4,$V2291-4,0)&amp;"")</f>
        <v/>
      </c>
      <c r="S2291" s="222" t="str">
        <f t="shared" ca="1" si="327"/>
        <v/>
      </c>
      <c r="T2291" s="222" t="str">
        <f ca="1">IF(B2291="","",IF(ISERROR(MATCH($J2291,SorP!$B$1:$B$6230,0)),"",INDIRECT("'SorP'!$A$"&amp;MATCH($J2291,SorP!$B$1:$B$6230,0))))</f>
        <v/>
      </c>
      <c r="U2291" s="238"/>
      <c r="V2291" s="270" t="e">
        <f>IF(C2291="",NA(),MATCH($B2291&amp;$C2291,'Smelter Look-up'!$J:$J,0))</f>
        <v>#N/A</v>
      </c>
      <c r="W2291" s="271"/>
      <c r="X2291" s="271">
        <f t="shared" si="328"/>
        <v>0</v>
      </c>
      <c r="Y2291" s="271"/>
      <c r="Z2291" s="271"/>
      <c r="AB2291" s="273" t="str">
        <f t="shared" si="329"/>
        <v/>
      </c>
    </row>
    <row r="2292" spans="1:28" s="272" customFormat="1" ht="20.25">
      <c r="A2292" s="214"/>
      <c r="B2292" s="215" t="str">
        <f>IF(LEN(A2292)=0,"",INDEX('Smelter Look-up'!$A:$A,MATCH($A2292,'Smelter Look-up'!$E:$E,0)))</f>
        <v/>
      </c>
      <c r="C2292" s="219" t="str">
        <f>IF(LEN(A2292)=0,"",INDEX('Smelter Look-up'!$C:$C,MATCH($A2292,'Smelter Look-up'!$E:$E,0)))</f>
        <v/>
      </c>
      <c r="D2292" s="278"/>
      <c r="E2292" s="215" t="s">
        <v>15631</v>
      </c>
      <c r="F2292" s="215" t="s">
        <v>15631</v>
      </c>
      <c r="G2292" s="215" t="s">
        <v>15631</v>
      </c>
      <c r="H2292" s="216" t="str">
        <f ca="1">IF(ISERROR($V2292),"",OFFSET('Smelter Look-up'!$G$4,$V2292-4,0))</f>
        <v/>
      </c>
      <c r="I2292" s="217" t="s">
        <v>15631</v>
      </c>
      <c r="J2292" s="217" t="s">
        <v>15631</v>
      </c>
      <c r="K2292" s="268"/>
      <c r="L2292" s="268"/>
      <c r="M2292" s="268"/>
      <c r="N2292" s="268"/>
      <c r="O2292" s="268"/>
      <c r="P2292" s="218"/>
      <c r="Q2292" s="269"/>
      <c r="R2292" s="215" t="str">
        <f ca="1">IF(ISERROR($V2292),"",OFFSET('Smelter Look-up'!$C$4,$V2292-4,0)&amp;"")</f>
        <v/>
      </c>
      <c r="S2292" s="222" t="str">
        <f t="shared" ca="1" si="327"/>
        <v/>
      </c>
      <c r="T2292" s="222" t="str">
        <f ca="1">IF(B2292="","",IF(ISERROR(MATCH($J2292,SorP!$B$1:$B$6230,0)),"",INDIRECT("'SorP'!$A$"&amp;MATCH($J2292,SorP!$B$1:$B$6230,0))))</f>
        <v/>
      </c>
      <c r="U2292" s="238"/>
      <c r="V2292" s="270" t="e">
        <f>IF(C2292="",NA(),MATCH($B2292&amp;$C2292,'Smelter Look-up'!$J:$J,0))</f>
        <v>#N/A</v>
      </c>
      <c r="W2292" s="271"/>
      <c r="X2292" s="271">
        <f t="shared" si="328"/>
        <v>0</v>
      </c>
      <c r="Y2292" s="271"/>
      <c r="Z2292" s="271"/>
      <c r="AB2292" s="273" t="str">
        <f t="shared" si="329"/>
        <v/>
      </c>
    </row>
    <row r="2293" spans="1:28" s="272" customFormat="1" ht="20.25">
      <c r="A2293" s="214"/>
      <c r="B2293" s="215" t="str">
        <f>IF(LEN(A2293)=0,"",INDEX('Smelter Look-up'!$A:$A,MATCH($A2293,'Smelter Look-up'!$E:$E,0)))</f>
        <v/>
      </c>
      <c r="C2293" s="219" t="str">
        <f>IF(LEN(A2293)=0,"",INDEX('Smelter Look-up'!$C:$C,MATCH($A2293,'Smelter Look-up'!$E:$E,0)))</f>
        <v/>
      </c>
      <c r="D2293" s="278"/>
      <c r="E2293" s="215" t="s">
        <v>15631</v>
      </c>
      <c r="F2293" s="215" t="s">
        <v>15631</v>
      </c>
      <c r="G2293" s="215" t="s">
        <v>15631</v>
      </c>
      <c r="H2293" s="216" t="str">
        <f ca="1">IF(ISERROR($V2293),"",OFFSET('Smelter Look-up'!$G$4,$V2293-4,0))</f>
        <v/>
      </c>
      <c r="I2293" s="217" t="s">
        <v>15631</v>
      </c>
      <c r="J2293" s="217" t="s">
        <v>15631</v>
      </c>
      <c r="K2293" s="268"/>
      <c r="L2293" s="268"/>
      <c r="M2293" s="268"/>
      <c r="N2293" s="268"/>
      <c r="O2293" s="268"/>
      <c r="P2293" s="218"/>
      <c r="Q2293" s="269"/>
      <c r="R2293" s="215" t="str">
        <f ca="1">IF(ISERROR($V2293),"",OFFSET('Smelter Look-up'!$C$4,$V2293-4,0)&amp;"")</f>
        <v/>
      </c>
      <c r="S2293" s="222" t="str">
        <f t="shared" ca="1" si="327"/>
        <v/>
      </c>
      <c r="T2293" s="222" t="str">
        <f ca="1">IF(B2293="","",IF(ISERROR(MATCH($J2293,SorP!$B$1:$B$6230,0)),"",INDIRECT("'SorP'!$A$"&amp;MATCH($J2293,SorP!$B$1:$B$6230,0))))</f>
        <v/>
      </c>
      <c r="U2293" s="238"/>
      <c r="V2293" s="270" t="e">
        <f>IF(C2293="",NA(),MATCH($B2293&amp;$C2293,'Smelter Look-up'!$J:$J,0))</f>
        <v>#N/A</v>
      </c>
      <c r="W2293" s="271"/>
      <c r="X2293" s="271">
        <f t="shared" si="328"/>
        <v>0</v>
      </c>
      <c r="Y2293" s="271"/>
      <c r="Z2293" s="271"/>
      <c r="AB2293" s="273" t="str">
        <f t="shared" si="329"/>
        <v/>
      </c>
    </row>
    <row r="2294" spans="1:28" s="272" customFormat="1" ht="20.25">
      <c r="A2294" s="214"/>
      <c r="B2294" s="215" t="str">
        <f>IF(LEN(A2294)=0,"",INDEX('Smelter Look-up'!$A:$A,MATCH($A2294,'Smelter Look-up'!$E:$E,0)))</f>
        <v/>
      </c>
      <c r="C2294" s="219" t="str">
        <f>IF(LEN(A2294)=0,"",INDEX('Smelter Look-up'!$C:$C,MATCH($A2294,'Smelter Look-up'!$E:$E,0)))</f>
        <v/>
      </c>
      <c r="D2294" s="278"/>
      <c r="E2294" s="215" t="s">
        <v>15631</v>
      </c>
      <c r="F2294" s="215" t="s">
        <v>15631</v>
      </c>
      <c r="G2294" s="215" t="s">
        <v>15631</v>
      </c>
      <c r="H2294" s="216" t="str">
        <f ca="1">IF(ISERROR($V2294),"",OFFSET('Smelter Look-up'!$G$4,$V2294-4,0))</f>
        <v/>
      </c>
      <c r="I2294" s="217" t="s">
        <v>15631</v>
      </c>
      <c r="J2294" s="217" t="s">
        <v>15631</v>
      </c>
      <c r="K2294" s="268"/>
      <c r="L2294" s="268"/>
      <c r="M2294" s="268"/>
      <c r="N2294" s="268"/>
      <c r="O2294" s="268"/>
      <c r="P2294" s="218"/>
      <c r="Q2294" s="269"/>
      <c r="R2294" s="215" t="str">
        <f ca="1">IF(ISERROR($V2294),"",OFFSET('Smelter Look-up'!$C$4,$V2294-4,0)&amp;"")</f>
        <v/>
      </c>
      <c r="S2294" s="222" t="str">
        <f t="shared" ca="1" si="327"/>
        <v/>
      </c>
      <c r="T2294" s="222" t="str">
        <f ca="1">IF(B2294="","",IF(ISERROR(MATCH($J2294,SorP!$B$1:$B$6230,0)),"",INDIRECT("'SorP'!$A$"&amp;MATCH($J2294,SorP!$B$1:$B$6230,0))))</f>
        <v/>
      </c>
      <c r="U2294" s="238"/>
      <c r="V2294" s="270" t="e">
        <f>IF(C2294="",NA(),MATCH($B2294&amp;$C2294,'Smelter Look-up'!$J:$J,0))</f>
        <v>#N/A</v>
      </c>
      <c r="W2294" s="271"/>
      <c r="X2294" s="271">
        <f t="shared" si="328"/>
        <v>0</v>
      </c>
      <c r="Y2294" s="271"/>
      <c r="Z2294" s="271"/>
      <c r="AB2294" s="273" t="str">
        <f t="shared" si="329"/>
        <v/>
      </c>
    </row>
    <row r="2295" spans="1:28" s="272" customFormat="1" ht="20.25">
      <c r="A2295" s="214"/>
      <c r="B2295" s="215" t="str">
        <f>IF(LEN(A2295)=0,"",INDEX('Smelter Look-up'!$A:$A,MATCH($A2295,'Smelter Look-up'!$E:$E,0)))</f>
        <v/>
      </c>
      <c r="C2295" s="219" t="str">
        <f>IF(LEN(A2295)=0,"",INDEX('Smelter Look-up'!$C:$C,MATCH($A2295,'Smelter Look-up'!$E:$E,0)))</f>
        <v/>
      </c>
      <c r="D2295" s="278"/>
      <c r="E2295" s="215" t="s">
        <v>15631</v>
      </c>
      <c r="F2295" s="215" t="s">
        <v>15631</v>
      </c>
      <c r="G2295" s="215" t="s">
        <v>15631</v>
      </c>
      <c r="H2295" s="216" t="str">
        <f ca="1">IF(ISERROR($V2295),"",OFFSET('Smelter Look-up'!$G$4,$V2295-4,0))</f>
        <v/>
      </c>
      <c r="I2295" s="217" t="s">
        <v>15631</v>
      </c>
      <c r="J2295" s="217" t="s">
        <v>15631</v>
      </c>
      <c r="K2295" s="268"/>
      <c r="L2295" s="268"/>
      <c r="M2295" s="268"/>
      <c r="N2295" s="268"/>
      <c r="O2295" s="268"/>
      <c r="P2295" s="218"/>
      <c r="Q2295" s="269"/>
      <c r="R2295" s="215" t="str">
        <f ca="1">IF(ISERROR($V2295),"",OFFSET('Smelter Look-up'!$C$4,$V2295-4,0)&amp;"")</f>
        <v/>
      </c>
      <c r="S2295" s="222" t="str">
        <f t="shared" ca="1" si="327"/>
        <v/>
      </c>
      <c r="T2295" s="222" t="str">
        <f ca="1">IF(B2295="","",IF(ISERROR(MATCH($J2295,SorP!$B$1:$B$6230,0)),"",INDIRECT("'SorP'!$A$"&amp;MATCH($J2295,SorP!$B$1:$B$6230,0))))</f>
        <v/>
      </c>
      <c r="U2295" s="238"/>
      <c r="V2295" s="270" t="e">
        <f>IF(C2295="",NA(),MATCH($B2295&amp;$C2295,'Smelter Look-up'!$J:$J,0))</f>
        <v>#N/A</v>
      </c>
      <c r="W2295" s="271"/>
      <c r="X2295" s="271">
        <f t="shared" si="328"/>
        <v>0</v>
      </c>
      <c r="Y2295" s="271"/>
      <c r="Z2295" s="271"/>
      <c r="AB2295" s="273" t="str">
        <f t="shared" si="329"/>
        <v/>
      </c>
    </row>
    <row r="2296" spans="1:28" s="272" customFormat="1" ht="20.25">
      <c r="A2296" s="214"/>
      <c r="B2296" s="215" t="str">
        <f>IF(LEN(A2296)=0,"",INDEX('Smelter Look-up'!$A:$A,MATCH($A2296,'Smelter Look-up'!$E:$E,0)))</f>
        <v/>
      </c>
      <c r="C2296" s="219" t="str">
        <f>IF(LEN(A2296)=0,"",INDEX('Smelter Look-up'!$C:$C,MATCH($A2296,'Smelter Look-up'!$E:$E,0)))</f>
        <v/>
      </c>
      <c r="D2296" s="278"/>
      <c r="E2296" s="215" t="s">
        <v>15631</v>
      </c>
      <c r="F2296" s="215" t="s">
        <v>15631</v>
      </c>
      <c r="G2296" s="215" t="s">
        <v>15631</v>
      </c>
      <c r="H2296" s="216" t="str">
        <f ca="1">IF(ISERROR($V2296),"",OFFSET('Smelter Look-up'!$G$4,$V2296-4,0))</f>
        <v/>
      </c>
      <c r="I2296" s="217" t="s">
        <v>15631</v>
      </c>
      <c r="J2296" s="217" t="s">
        <v>15631</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si="328"/>
        <v>0</v>
      </c>
      <c r="Y2296" s="271"/>
      <c r="Z2296" s="271"/>
      <c r="AB2296" s="273" t="str">
        <f t="shared" si="329"/>
        <v/>
      </c>
    </row>
    <row r="2297" spans="1:28" s="272" customFormat="1" ht="20.25">
      <c r="A2297" s="214"/>
      <c r="B2297" s="215" t="str">
        <f>IF(LEN(A2297)=0,"",INDEX('Smelter Look-up'!$A:$A,MATCH($A2297,'Smelter Look-up'!$E:$E,0)))</f>
        <v/>
      </c>
      <c r="C2297" s="219" t="str">
        <f>IF(LEN(A2297)=0,"",INDEX('Smelter Look-up'!$C:$C,MATCH($A2297,'Smelter Look-up'!$E:$E,0)))</f>
        <v/>
      </c>
      <c r="D2297" s="278"/>
      <c r="E2297" s="215" t="s">
        <v>15631</v>
      </c>
      <c r="F2297" s="215" t="s">
        <v>15631</v>
      </c>
      <c r="G2297" s="215" t="s">
        <v>15631</v>
      </c>
      <c r="H2297" s="216" t="str">
        <f ca="1">IF(ISERROR($V2297),"",OFFSET('Smelter Look-up'!$G$4,$V2297-4,0))</f>
        <v/>
      </c>
      <c r="I2297" s="217" t="s">
        <v>15631</v>
      </c>
      <c r="J2297" s="217" t="s">
        <v>15631</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si="328"/>
        <v>0</v>
      </c>
      <c r="Y2297" s="271"/>
      <c r="Z2297" s="271"/>
      <c r="AB2297" s="273" t="str">
        <f t="shared" si="329"/>
        <v/>
      </c>
    </row>
    <row r="2298" spans="1:28" s="272" customFormat="1" ht="20.25">
      <c r="A2298" s="214"/>
      <c r="B2298" s="215" t="str">
        <f>IF(LEN(A2298)=0,"",INDEX('Smelter Look-up'!$A:$A,MATCH($A2298,'Smelter Look-up'!$E:$E,0)))</f>
        <v/>
      </c>
      <c r="C2298" s="219" t="str">
        <f>IF(LEN(A2298)=0,"",INDEX('Smelter Look-up'!$C:$C,MATCH($A2298,'Smelter Look-up'!$E:$E,0)))</f>
        <v/>
      </c>
      <c r="D2298" s="278"/>
      <c r="E2298" s="215" t="s">
        <v>15631</v>
      </c>
      <c r="F2298" s="215" t="s">
        <v>15631</v>
      </c>
      <c r="G2298" s="215" t="s">
        <v>15631</v>
      </c>
      <c r="H2298" s="216" t="str">
        <f ca="1">IF(ISERROR($V2298),"",OFFSET('Smelter Look-up'!$G$4,$V2298-4,0))</f>
        <v/>
      </c>
      <c r="I2298" s="217" t="s">
        <v>15631</v>
      </c>
      <c r="J2298" s="217" t="s">
        <v>15631</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si="328"/>
        <v>0</v>
      </c>
      <c r="Y2298" s="271"/>
      <c r="Z2298" s="271"/>
      <c r="AB2298" s="273" t="str">
        <f t="shared" si="329"/>
        <v/>
      </c>
    </row>
    <row r="2299" spans="1:28" s="272" customFormat="1" ht="20.25">
      <c r="A2299" s="214"/>
      <c r="B2299" s="215" t="str">
        <f>IF(LEN(A2299)=0,"",INDEX('Smelter Look-up'!$A:$A,MATCH($A2299,'Smelter Look-up'!$E:$E,0)))</f>
        <v/>
      </c>
      <c r="C2299" s="219" t="str">
        <f>IF(LEN(A2299)=0,"",INDEX('Smelter Look-up'!$C:$C,MATCH($A2299,'Smelter Look-up'!$E:$E,0)))</f>
        <v/>
      </c>
      <c r="D2299" s="278"/>
      <c r="E2299" s="215" t="s">
        <v>15631</v>
      </c>
      <c r="F2299" s="215" t="s">
        <v>15631</v>
      </c>
      <c r="G2299" s="215" t="s">
        <v>15631</v>
      </c>
      <c r="H2299" s="216" t="str">
        <f ca="1">IF(ISERROR($V2299),"",OFFSET('Smelter Look-up'!$G$4,$V2299-4,0))</f>
        <v/>
      </c>
      <c r="I2299" s="217" t="s">
        <v>15631</v>
      </c>
      <c r="J2299" s="217" t="s">
        <v>15631</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
        <v>15631</v>
      </c>
      <c r="F2300" s="215" t="s">
        <v>15631</v>
      </c>
      <c r="G2300" s="215" t="s">
        <v>15631</v>
      </c>
      <c r="H2300" s="216" t="str">
        <f ca="1">IF(ISERROR($V2300),"",OFFSET('Smelter Look-up'!$G$4,$V2300-4,0))</f>
        <v/>
      </c>
      <c r="I2300" s="217" t="s">
        <v>15631</v>
      </c>
      <c r="J2300" s="217" t="s">
        <v>15631</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
        <v>15631</v>
      </c>
      <c r="F2301" s="215" t="s">
        <v>15631</v>
      </c>
      <c r="G2301" s="215" t="s">
        <v>15631</v>
      </c>
      <c r="H2301" s="216" t="str">
        <f ca="1">IF(ISERROR($V2301),"",OFFSET('Smelter Look-up'!$G$4,$V2301-4,0))</f>
        <v/>
      </c>
      <c r="I2301" s="217" t="s">
        <v>15631</v>
      </c>
      <c r="J2301" s="217" t="s">
        <v>15631</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
        <v>15631</v>
      </c>
      <c r="F2302" s="215" t="s">
        <v>15631</v>
      </c>
      <c r="G2302" s="215" t="s">
        <v>15631</v>
      </c>
      <c r="H2302" s="216" t="str">
        <f ca="1">IF(ISERROR($V2302),"",OFFSET('Smelter Look-up'!$G$4,$V2302-4,0))</f>
        <v/>
      </c>
      <c r="I2302" s="217" t="s">
        <v>15631</v>
      </c>
      <c r="J2302" s="217" t="s">
        <v>15631</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
        <v>15631</v>
      </c>
      <c r="F2303" s="215" t="s">
        <v>15631</v>
      </c>
      <c r="G2303" s="215" t="s">
        <v>15631</v>
      </c>
      <c r="H2303" s="216" t="str">
        <f ca="1">IF(ISERROR($V2303),"",OFFSET('Smelter Look-up'!$G$4,$V2303-4,0))</f>
        <v/>
      </c>
      <c r="I2303" s="217" t="s">
        <v>15631</v>
      </c>
      <c r="J2303" s="217" t="s">
        <v>15631</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
        <v>15631</v>
      </c>
      <c r="F2304" s="215" t="s">
        <v>15631</v>
      </c>
      <c r="G2304" s="215" t="s">
        <v>15631</v>
      </c>
      <c r="H2304" s="216" t="str">
        <f ca="1">IF(ISERROR($V2304),"",OFFSET('Smelter Look-up'!$G$4,$V2304-4,0))</f>
        <v/>
      </c>
      <c r="I2304" s="217" t="s">
        <v>15631</v>
      </c>
      <c r="J2304" s="217" t="s">
        <v>15631</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
        <v>15631</v>
      </c>
      <c r="F2305" s="215" t="s">
        <v>15631</v>
      </c>
      <c r="G2305" s="215" t="s">
        <v>15631</v>
      </c>
      <c r="H2305" s="216" t="str">
        <f ca="1">IF(ISERROR($V2305),"",OFFSET('Smelter Look-up'!$G$4,$V2305-4,0))</f>
        <v/>
      </c>
      <c r="I2305" s="217" t="s">
        <v>15631</v>
      </c>
      <c r="J2305" s="217" t="s">
        <v>15631</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
        <v>15631</v>
      </c>
      <c r="F2306" s="215" t="s">
        <v>15631</v>
      </c>
      <c r="G2306" s="215" t="s">
        <v>15631</v>
      </c>
      <c r="H2306" s="216" t="str">
        <f ca="1">IF(ISERROR($V2306),"",OFFSET('Smelter Look-up'!$G$4,$V2306-4,0))</f>
        <v/>
      </c>
      <c r="I2306" s="217" t="s">
        <v>15631</v>
      </c>
      <c r="J2306" s="217" t="s">
        <v>15631</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
        <v>15631</v>
      </c>
      <c r="F2307" s="215" t="s">
        <v>15631</v>
      </c>
      <c r="G2307" s="215" t="s">
        <v>15631</v>
      </c>
      <c r="H2307" s="216" t="str">
        <f ca="1">IF(ISERROR($V2307),"",OFFSET('Smelter Look-up'!$G$4,$V2307-4,0))</f>
        <v/>
      </c>
      <c r="I2307" s="217" t="s">
        <v>15631</v>
      </c>
      <c r="J2307" s="217" t="s">
        <v>15631</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
        <v>15631</v>
      </c>
      <c r="F2308" s="215" t="s">
        <v>15631</v>
      </c>
      <c r="G2308" s="215" t="s">
        <v>15631</v>
      </c>
      <c r="H2308" s="216" t="str">
        <f ca="1">IF(ISERROR($V2308),"",OFFSET('Smelter Look-up'!$G$4,$V2308-4,0))</f>
        <v/>
      </c>
      <c r="I2308" s="217" t="s">
        <v>15631</v>
      </c>
      <c r="J2308" s="217" t="s">
        <v>15631</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
        <v>15631</v>
      </c>
      <c r="F2309" s="215" t="s">
        <v>15631</v>
      </c>
      <c r="G2309" s="215" t="s">
        <v>15631</v>
      </c>
      <c r="H2309" s="216" t="str">
        <f ca="1">IF(ISERROR($V2309),"",OFFSET('Smelter Look-up'!$G$4,$V2309-4,0))</f>
        <v/>
      </c>
      <c r="I2309" s="217" t="s">
        <v>15631</v>
      </c>
      <c r="J2309" s="217" t="s">
        <v>15631</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
        <v>15631</v>
      </c>
      <c r="F2310" s="215" t="s">
        <v>15631</v>
      </c>
      <c r="G2310" s="215" t="s">
        <v>15631</v>
      </c>
      <c r="H2310" s="216" t="str">
        <f ca="1">IF(ISERROR($V2310),"",OFFSET('Smelter Look-up'!$G$4,$V2310-4,0))</f>
        <v/>
      </c>
      <c r="I2310" s="217" t="s">
        <v>15631</v>
      </c>
      <c r="J2310" s="217" t="s">
        <v>15631</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
        <v>15631</v>
      </c>
      <c r="F2311" s="215" t="s">
        <v>15631</v>
      </c>
      <c r="G2311" s="215" t="s">
        <v>15631</v>
      </c>
      <c r="H2311" s="216" t="str">
        <f ca="1">IF(ISERROR($V2311),"",OFFSET('Smelter Look-up'!$G$4,$V2311-4,0))</f>
        <v/>
      </c>
      <c r="I2311" s="217" t="s">
        <v>15631</v>
      </c>
      <c r="J2311" s="217" t="s">
        <v>15631</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
        <v>15631</v>
      </c>
      <c r="F2312" s="215" t="s">
        <v>15631</v>
      </c>
      <c r="G2312" s="215" t="s">
        <v>15631</v>
      </c>
      <c r="H2312" s="216" t="str">
        <f ca="1">IF(ISERROR($V2312),"",OFFSET('Smelter Look-up'!$G$4,$V2312-4,0))</f>
        <v/>
      </c>
      <c r="I2312" s="217" t="s">
        <v>15631</v>
      </c>
      <c r="J2312" s="217" t="s">
        <v>15631</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
        <v>15631</v>
      </c>
      <c r="F2313" s="215" t="s">
        <v>15631</v>
      </c>
      <c r="G2313" s="215" t="s">
        <v>15631</v>
      </c>
      <c r="H2313" s="216" t="str">
        <f ca="1">IF(ISERROR($V2313),"",OFFSET('Smelter Look-up'!$G$4,$V2313-4,0))</f>
        <v/>
      </c>
      <c r="I2313" s="217" t="s">
        <v>15631</v>
      </c>
      <c r="J2313" s="217" t="s">
        <v>15631</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
        <v>15631</v>
      </c>
      <c r="F2314" s="215" t="s">
        <v>15631</v>
      </c>
      <c r="G2314" s="215" t="s">
        <v>15631</v>
      </c>
      <c r="H2314" s="216" t="str">
        <f ca="1">IF(ISERROR($V2314),"",OFFSET('Smelter Look-up'!$G$4,$V2314-4,0))</f>
        <v/>
      </c>
      <c r="I2314" s="217" t="s">
        <v>15631</v>
      </c>
      <c r="J2314" s="217" t="s">
        <v>15631</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
        <v>15631</v>
      </c>
      <c r="F2315" s="215" t="s">
        <v>15631</v>
      </c>
      <c r="G2315" s="215" t="s">
        <v>15631</v>
      </c>
      <c r="H2315" s="216" t="str">
        <f ca="1">IF(ISERROR($V2315),"",OFFSET('Smelter Look-up'!$G$4,$V2315-4,0))</f>
        <v/>
      </c>
      <c r="I2315" s="217" t="s">
        <v>15631</v>
      </c>
      <c r="J2315" s="217" t="s">
        <v>15631</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
        <v>15631</v>
      </c>
      <c r="F2316" s="215" t="s">
        <v>15631</v>
      </c>
      <c r="G2316" s="215" t="s">
        <v>15631</v>
      </c>
      <c r="H2316" s="216" t="str">
        <f ca="1">IF(ISERROR($V2316),"",OFFSET('Smelter Look-up'!$G$4,$V2316-4,0))</f>
        <v/>
      </c>
      <c r="I2316" s="217" t="s">
        <v>15631</v>
      </c>
      <c r="J2316" s="217" t="s">
        <v>15631</v>
      </c>
      <c r="K2316" s="268"/>
      <c r="L2316" s="268"/>
      <c r="M2316" s="268"/>
      <c r="N2316" s="268"/>
      <c r="O2316" s="268"/>
      <c r="P2316" s="218"/>
      <c r="Q2316" s="269"/>
      <c r="R2316" s="215" t="str">
        <f ca="1">IF(ISERROR($V2316),"",OFFSET('Smelter Look-up'!$C$4,$V2316-4,0)&amp;"")</f>
        <v/>
      </c>
      <c r="S2316" s="222" t="str">
        <f t="shared" ref="S2316:S2346" ca="1" si="330">IF(B2316="","",IF(ISERROR(MATCH($E2316,CL,0)),"Unknown",INDIRECT("'C'!$A$"&amp;MATCH($E2316,CL,0)+1)))</f>
        <v/>
      </c>
      <c r="T2316" s="222" t="str">
        <f ca="1">IF(B2316="","",IF(ISERROR(MATCH($J2316,SorP!$B$1:$B$6230,0)),"",INDIRECT("'SorP'!$A$"&amp;MATCH($J2316,SorP!$B$1:$B$6230,0))))</f>
        <v/>
      </c>
      <c r="U2316" s="238"/>
      <c r="V2316" s="270" t="e">
        <f>IF(C2316="",NA(),MATCH($B2316&amp;$C2316,'Smelter Look-up'!$J:$J,0))</f>
        <v>#N/A</v>
      </c>
      <c r="W2316" s="271"/>
      <c r="X2316" s="271">
        <f t="shared" ref="X2316:X2346" si="331">IF(AND(C2316="Smelter not listed",OR(LEN(D2316)=0,LEN(E2316)=0)),1,0)</f>
        <v>0</v>
      </c>
      <c r="Y2316" s="271"/>
      <c r="Z2316" s="271"/>
      <c r="AB2316" s="273" t="str">
        <f t="shared" ref="AB2316:AB2346" si="332">B2316&amp;C2316</f>
        <v/>
      </c>
    </row>
    <row r="2317" spans="1:28" s="272" customFormat="1" ht="20.25">
      <c r="A2317" s="214"/>
      <c r="B2317" s="215" t="str">
        <f>IF(LEN(A2317)=0,"",INDEX('Smelter Look-up'!$A:$A,MATCH($A2317,'Smelter Look-up'!$E:$E,0)))</f>
        <v/>
      </c>
      <c r="C2317" s="219" t="str">
        <f>IF(LEN(A2317)=0,"",INDEX('Smelter Look-up'!$C:$C,MATCH($A2317,'Smelter Look-up'!$E:$E,0)))</f>
        <v/>
      </c>
      <c r="D2317" s="278"/>
      <c r="E2317" s="215" t="s">
        <v>15631</v>
      </c>
      <c r="F2317" s="215" t="s">
        <v>15631</v>
      </c>
      <c r="G2317" s="215" t="s">
        <v>15631</v>
      </c>
      <c r="H2317" s="216" t="str">
        <f ca="1">IF(ISERROR($V2317),"",OFFSET('Smelter Look-up'!$G$4,$V2317-4,0))</f>
        <v/>
      </c>
      <c r="I2317" s="217" t="s">
        <v>15631</v>
      </c>
      <c r="J2317" s="217" t="s">
        <v>15631</v>
      </c>
      <c r="K2317" s="268"/>
      <c r="L2317" s="268"/>
      <c r="M2317" s="268"/>
      <c r="N2317" s="268"/>
      <c r="O2317" s="268"/>
      <c r="P2317" s="218"/>
      <c r="Q2317" s="269"/>
      <c r="R2317" s="215" t="str">
        <f ca="1">IF(ISERROR($V2317),"",OFFSET('Smelter Look-up'!$C$4,$V2317-4,0)&amp;"")</f>
        <v/>
      </c>
      <c r="S2317" s="222" t="str">
        <f t="shared" ca="1" si="330"/>
        <v/>
      </c>
      <c r="T2317" s="222" t="str">
        <f ca="1">IF(B2317="","",IF(ISERROR(MATCH($J2317,SorP!$B$1:$B$6230,0)),"",INDIRECT("'SorP'!$A$"&amp;MATCH($J2317,SorP!$B$1:$B$6230,0))))</f>
        <v/>
      </c>
      <c r="U2317" s="238"/>
      <c r="V2317" s="270" t="e">
        <f>IF(C2317="",NA(),MATCH($B2317&amp;$C2317,'Smelter Look-up'!$J:$J,0))</f>
        <v>#N/A</v>
      </c>
      <c r="W2317" s="271"/>
      <c r="X2317" s="271">
        <f t="shared" si="331"/>
        <v>0</v>
      </c>
      <c r="Y2317" s="271"/>
      <c r="Z2317" s="271"/>
      <c r="AB2317" s="273" t="str">
        <f t="shared" si="332"/>
        <v/>
      </c>
    </row>
    <row r="2318" spans="1:28" s="272" customFormat="1" ht="20.25">
      <c r="A2318" s="214"/>
      <c r="B2318" s="215" t="str">
        <f>IF(LEN(A2318)=0,"",INDEX('Smelter Look-up'!$A:$A,MATCH($A2318,'Smelter Look-up'!$E:$E,0)))</f>
        <v/>
      </c>
      <c r="C2318" s="219" t="str">
        <f>IF(LEN(A2318)=0,"",INDEX('Smelter Look-up'!$C:$C,MATCH($A2318,'Smelter Look-up'!$E:$E,0)))</f>
        <v/>
      </c>
      <c r="D2318" s="278"/>
      <c r="E2318" s="215" t="s">
        <v>15631</v>
      </c>
      <c r="F2318" s="215" t="s">
        <v>15631</v>
      </c>
      <c r="G2318" s="215" t="s">
        <v>15631</v>
      </c>
      <c r="H2318" s="216" t="str">
        <f ca="1">IF(ISERROR($V2318),"",OFFSET('Smelter Look-up'!$G$4,$V2318-4,0))</f>
        <v/>
      </c>
      <c r="I2318" s="217" t="s">
        <v>15631</v>
      </c>
      <c r="J2318" s="217" t="s">
        <v>15631</v>
      </c>
      <c r="K2318" s="268"/>
      <c r="L2318" s="268"/>
      <c r="M2318" s="268"/>
      <c r="N2318" s="268"/>
      <c r="O2318" s="268"/>
      <c r="P2318" s="218"/>
      <c r="Q2318" s="269"/>
      <c r="R2318" s="215" t="str">
        <f ca="1">IF(ISERROR($V2318),"",OFFSET('Smelter Look-up'!$C$4,$V2318-4,0)&amp;"")</f>
        <v/>
      </c>
      <c r="S2318" s="222" t="str">
        <f t="shared" ca="1" si="330"/>
        <v/>
      </c>
      <c r="T2318" s="222" t="str">
        <f ca="1">IF(B2318="","",IF(ISERROR(MATCH($J2318,SorP!$B$1:$B$6230,0)),"",INDIRECT("'SorP'!$A$"&amp;MATCH($J2318,SorP!$B$1:$B$6230,0))))</f>
        <v/>
      </c>
      <c r="U2318" s="238"/>
      <c r="V2318" s="270" t="e">
        <f>IF(C2318="",NA(),MATCH($B2318&amp;$C2318,'Smelter Look-up'!$J:$J,0))</f>
        <v>#N/A</v>
      </c>
      <c r="W2318" s="271"/>
      <c r="X2318" s="271">
        <f t="shared" si="331"/>
        <v>0</v>
      </c>
      <c r="Y2318" s="271"/>
      <c r="Z2318" s="271"/>
      <c r="AB2318" s="273" t="str">
        <f t="shared" si="332"/>
        <v/>
      </c>
    </row>
    <row r="2319" spans="1:28" s="272" customFormat="1" ht="20.25">
      <c r="A2319" s="214"/>
      <c r="B2319" s="215" t="str">
        <f>IF(LEN(A2319)=0,"",INDEX('Smelter Look-up'!$A:$A,MATCH($A2319,'Smelter Look-up'!$E:$E,0)))</f>
        <v/>
      </c>
      <c r="C2319" s="219" t="str">
        <f>IF(LEN(A2319)=0,"",INDEX('Smelter Look-up'!$C:$C,MATCH($A2319,'Smelter Look-up'!$E:$E,0)))</f>
        <v/>
      </c>
      <c r="D2319" s="278"/>
      <c r="E2319" s="215" t="s">
        <v>15631</v>
      </c>
      <c r="F2319" s="215" t="s">
        <v>15631</v>
      </c>
      <c r="G2319" s="215" t="s">
        <v>15631</v>
      </c>
      <c r="H2319" s="216" t="str">
        <f ca="1">IF(ISERROR($V2319),"",OFFSET('Smelter Look-up'!$G$4,$V2319-4,0))</f>
        <v/>
      </c>
      <c r="I2319" s="217" t="s">
        <v>15631</v>
      </c>
      <c r="J2319" s="217" t="s">
        <v>15631</v>
      </c>
      <c r="K2319" s="268"/>
      <c r="L2319" s="268"/>
      <c r="M2319" s="268"/>
      <c r="N2319" s="268"/>
      <c r="O2319" s="268"/>
      <c r="P2319" s="218"/>
      <c r="Q2319" s="269"/>
      <c r="R2319" s="215" t="str">
        <f ca="1">IF(ISERROR($V2319),"",OFFSET('Smelter Look-up'!$C$4,$V2319-4,0)&amp;"")</f>
        <v/>
      </c>
      <c r="S2319" s="222" t="str">
        <f t="shared" ca="1" si="330"/>
        <v/>
      </c>
      <c r="T2319" s="222" t="str">
        <f ca="1">IF(B2319="","",IF(ISERROR(MATCH($J2319,SorP!$B$1:$B$6230,0)),"",INDIRECT("'SorP'!$A$"&amp;MATCH($J2319,SorP!$B$1:$B$6230,0))))</f>
        <v/>
      </c>
      <c r="U2319" s="238"/>
      <c r="V2319" s="270" t="e">
        <f>IF(C2319="",NA(),MATCH($B2319&amp;$C2319,'Smelter Look-up'!$J:$J,0))</f>
        <v>#N/A</v>
      </c>
      <c r="W2319" s="271"/>
      <c r="X2319" s="271">
        <f t="shared" si="331"/>
        <v>0</v>
      </c>
      <c r="Y2319" s="271"/>
      <c r="Z2319" s="271"/>
      <c r="AB2319" s="273" t="str">
        <f t="shared" si="332"/>
        <v/>
      </c>
    </row>
    <row r="2320" spans="1:28" s="272" customFormat="1" ht="20.25">
      <c r="A2320" s="214"/>
      <c r="B2320" s="215" t="str">
        <f>IF(LEN(A2320)=0,"",INDEX('Smelter Look-up'!$A:$A,MATCH($A2320,'Smelter Look-up'!$E:$E,0)))</f>
        <v/>
      </c>
      <c r="C2320" s="219" t="str">
        <f>IF(LEN(A2320)=0,"",INDEX('Smelter Look-up'!$C:$C,MATCH($A2320,'Smelter Look-up'!$E:$E,0)))</f>
        <v/>
      </c>
      <c r="D2320" s="278"/>
      <c r="E2320" s="215" t="s">
        <v>15631</v>
      </c>
      <c r="F2320" s="215" t="s">
        <v>15631</v>
      </c>
      <c r="G2320" s="215" t="s">
        <v>15631</v>
      </c>
      <c r="H2320" s="216" t="str">
        <f ca="1">IF(ISERROR($V2320),"",OFFSET('Smelter Look-up'!$G$4,$V2320-4,0))</f>
        <v/>
      </c>
      <c r="I2320" s="217" t="s">
        <v>15631</v>
      </c>
      <c r="J2320" s="217" t="s">
        <v>15631</v>
      </c>
      <c r="K2320" s="268"/>
      <c r="L2320" s="268"/>
      <c r="M2320" s="268"/>
      <c r="N2320" s="268"/>
      <c r="O2320" s="268"/>
      <c r="P2320" s="218"/>
      <c r="Q2320" s="269"/>
      <c r="R2320" s="215" t="str">
        <f ca="1">IF(ISERROR($V2320),"",OFFSET('Smelter Look-up'!$C$4,$V2320-4,0)&amp;"")</f>
        <v/>
      </c>
      <c r="S2320" s="222" t="str">
        <f t="shared" ca="1" si="330"/>
        <v/>
      </c>
      <c r="T2320" s="222" t="str">
        <f ca="1">IF(B2320="","",IF(ISERROR(MATCH($J2320,SorP!$B$1:$B$6230,0)),"",INDIRECT("'SorP'!$A$"&amp;MATCH($J2320,SorP!$B$1:$B$6230,0))))</f>
        <v/>
      </c>
      <c r="U2320" s="238"/>
      <c r="V2320" s="270" t="e">
        <f>IF(C2320="",NA(),MATCH($B2320&amp;$C2320,'Smelter Look-up'!$J:$J,0))</f>
        <v>#N/A</v>
      </c>
      <c r="W2320" s="271"/>
      <c r="X2320" s="271">
        <f t="shared" si="331"/>
        <v>0</v>
      </c>
      <c r="Y2320" s="271"/>
      <c r="Z2320" s="271"/>
      <c r="AB2320" s="273" t="str">
        <f t="shared" si="332"/>
        <v/>
      </c>
    </row>
    <row r="2321" spans="1:28" s="272" customFormat="1" ht="20.25">
      <c r="A2321" s="214"/>
      <c r="B2321" s="215" t="str">
        <f>IF(LEN(A2321)=0,"",INDEX('Smelter Look-up'!$A:$A,MATCH($A2321,'Smelter Look-up'!$E:$E,0)))</f>
        <v/>
      </c>
      <c r="C2321" s="219" t="str">
        <f>IF(LEN(A2321)=0,"",INDEX('Smelter Look-up'!$C:$C,MATCH($A2321,'Smelter Look-up'!$E:$E,0)))</f>
        <v/>
      </c>
      <c r="D2321" s="278"/>
      <c r="E2321" s="215" t="s">
        <v>15631</v>
      </c>
      <c r="F2321" s="215" t="s">
        <v>15631</v>
      </c>
      <c r="G2321" s="215" t="s">
        <v>15631</v>
      </c>
      <c r="H2321" s="216" t="str">
        <f ca="1">IF(ISERROR($V2321),"",OFFSET('Smelter Look-up'!$G$4,$V2321-4,0))</f>
        <v/>
      </c>
      <c r="I2321" s="217" t="s">
        <v>15631</v>
      </c>
      <c r="J2321" s="217" t="s">
        <v>15631</v>
      </c>
      <c r="K2321" s="268"/>
      <c r="L2321" s="268"/>
      <c r="M2321" s="268"/>
      <c r="N2321" s="268"/>
      <c r="O2321" s="268"/>
      <c r="P2321" s="218"/>
      <c r="Q2321" s="269"/>
      <c r="R2321" s="215" t="str">
        <f ca="1">IF(ISERROR($V2321),"",OFFSET('Smelter Look-up'!$C$4,$V2321-4,0)&amp;"")</f>
        <v/>
      </c>
      <c r="S2321" s="222" t="str">
        <f t="shared" ca="1" si="330"/>
        <v/>
      </c>
      <c r="T2321" s="222" t="str">
        <f ca="1">IF(B2321="","",IF(ISERROR(MATCH($J2321,SorP!$B$1:$B$6230,0)),"",INDIRECT("'SorP'!$A$"&amp;MATCH($J2321,SorP!$B$1:$B$6230,0))))</f>
        <v/>
      </c>
      <c r="U2321" s="238"/>
      <c r="V2321" s="270" t="e">
        <f>IF(C2321="",NA(),MATCH($B2321&amp;$C2321,'Smelter Look-up'!$J:$J,0))</f>
        <v>#N/A</v>
      </c>
      <c r="W2321" s="271"/>
      <c r="X2321" s="271">
        <f t="shared" si="331"/>
        <v>0</v>
      </c>
      <c r="Y2321" s="271"/>
      <c r="Z2321" s="271"/>
      <c r="AB2321" s="273" t="str">
        <f t="shared" si="332"/>
        <v/>
      </c>
    </row>
    <row r="2322" spans="1:28" s="272" customFormat="1" ht="20.25">
      <c r="A2322" s="214"/>
      <c r="B2322" s="215" t="str">
        <f>IF(LEN(A2322)=0,"",INDEX('Smelter Look-up'!$A:$A,MATCH($A2322,'Smelter Look-up'!$E:$E,0)))</f>
        <v/>
      </c>
      <c r="C2322" s="219" t="str">
        <f>IF(LEN(A2322)=0,"",INDEX('Smelter Look-up'!$C:$C,MATCH($A2322,'Smelter Look-up'!$E:$E,0)))</f>
        <v/>
      </c>
      <c r="D2322" s="278"/>
      <c r="E2322" s="215" t="s">
        <v>15631</v>
      </c>
      <c r="F2322" s="215" t="s">
        <v>15631</v>
      </c>
      <c r="G2322" s="215" t="s">
        <v>15631</v>
      </c>
      <c r="H2322" s="216" t="str">
        <f ca="1">IF(ISERROR($V2322),"",OFFSET('Smelter Look-up'!$G$4,$V2322-4,0))</f>
        <v/>
      </c>
      <c r="I2322" s="217" t="s">
        <v>15631</v>
      </c>
      <c r="J2322" s="217" t="s">
        <v>15631</v>
      </c>
      <c r="K2322" s="268"/>
      <c r="L2322" s="268"/>
      <c r="M2322" s="268"/>
      <c r="N2322" s="268"/>
      <c r="O2322" s="268"/>
      <c r="P2322" s="218"/>
      <c r="Q2322" s="269"/>
      <c r="R2322" s="215" t="str">
        <f ca="1">IF(ISERROR($V2322),"",OFFSET('Smelter Look-up'!$C$4,$V2322-4,0)&amp;"")</f>
        <v/>
      </c>
      <c r="S2322" s="222" t="str">
        <f t="shared" ca="1" si="330"/>
        <v/>
      </c>
      <c r="T2322" s="222" t="str">
        <f ca="1">IF(B2322="","",IF(ISERROR(MATCH($J2322,SorP!$B$1:$B$6230,0)),"",INDIRECT("'SorP'!$A$"&amp;MATCH($J2322,SorP!$B$1:$B$6230,0))))</f>
        <v/>
      </c>
      <c r="U2322" s="238"/>
      <c r="V2322" s="270" t="e">
        <f>IF(C2322="",NA(),MATCH($B2322&amp;$C2322,'Smelter Look-up'!$J:$J,0))</f>
        <v>#N/A</v>
      </c>
      <c r="W2322" s="271"/>
      <c r="X2322" s="271">
        <f t="shared" si="331"/>
        <v>0</v>
      </c>
      <c r="Y2322" s="271"/>
      <c r="Z2322" s="271"/>
      <c r="AB2322" s="273" t="str">
        <f t="shared" si="332"/>
        <v/>
      </c>
    </row>
    <row r="2323" spans="1:28" s="272" customFormat="1" ht="20.25">
      <c r="A2323" s="214"/>
      <c r="B2323" s="215" t="str">
        <f>IF(LEN(A2323)=0,"",INDEX('Smelter Look-up'!$A:$A,MATCH($A2323,'Smelter Look-up'!$E:$E,0)))</f>
        <v/>
      </c>
      <c r="C2323" s="219" t="str">
        <f>IF(LEN(A2323)=0,"",INDEX('Smelter Look-up'!$C:$C,MATCH($A2323,'Smelter Look-up'!$E:$E,0)))</f>
        <v/>
      </c>
      <c r="D2323" s="278"/>
      <c r="E2323" s="215" t="s">
        <v>15631</v>
      </c>
      <c r="F2323" s="215" t="s">
        <v>15631</v>
      </c>
      <c r="G2323" s="215" t="s">
        <v>15631</v>
      </c>
      <c r="H2323" s="216" t="str">
        <f ca="1">IF(ISERROR($V2323),"",OFFSET('Smelter Look-up'!$G$4,$V2323-4,0))</f>
        <v/>
      </c>
      <c r="I2323" s="217" t="s">
        <v>15631</v>
      </c>
      <c r="J2323" s="217" t="s">
        <v>15631</v>
      </c>
      <c r="K2323" s="268"/>
      <c r="L2323" s="268"/>
      <c r="M2323" s="268"/>
      <c r="N2323" s="268"/>
      <c r="O2323" s="268"/>
      <c r="P2323" s="218"/>
      <c r="Q2323" s="269"/>
      <c r="R2323" s="215" t="str">
        <f ca="1">IF(ISERROR($V2323),"",OFFSET('Smelter Look-up'!$C$4,$V2323-4,0)&amp;"")</f>
        <v/>
      </c>
      <c r="S2323" s="222" t="str">
        <f t="shared" ca="1" si="330"/>
        <v/>
      </c>
      <c r="T2323" s="222" t="str">
        <f ca="1">IF(B2323="","",IF(ISERROR(MATCH($J2323,SorP!$B$1:$B$6230,0)),"",INDIRECT("'SorP'!$A$"&amp;MATCH($J2323,SorP!$B$1:$B$6230,0))))</f>
        <v/>
      </c>
      <c r="U2323" s="238"/>
      <c r="V2323" s="270" t="e">
        <f>IF(C2323="",NA(),MATCH($B2323&amp;$C2323,'Smelter Look-up'!$J:$J,0))</f>
        <v>#N/A</v>
      </c>
      <c r="W2323" s="271"/>
      <c r="X2323" s="271">
        <f t="shared" si="331"/>
        <v>0</v>
      </c>
      <c r="Y2323" s="271"/>
      <c r="Z2323" s="271"/>
      <c r="AB2323" s="273" t="str">
        <f t="shared" si="332"/>
        <v/>
      </c>
    </row>
    <row r="2324" spans="1:28" s="272" customFormat="1" ht="20.25">
      <c r="A2324" s="214"/>
      <c r="B2324" s="215" t="str">
        <f>IF(LEN(A2324)=0,"",INDEX('Smelter Look-up'!$A:$A,MATCH($A2324,'Smelter Look-up'!$E:$E,0)))</f>
        <v/>
      </c>
      <c r="C2324" s="219" t="str">
        <f>IF(LEN(A2324)=0,"",INDEX('Smelter Look-up'!$C:$C,MATCH($A2324,'Smelter Look-up'!$E:$E,0)))</f>
        <v/>
      </c>
      <c r="D2324" s="278"/>
      <c r="E2324" s="215" t="s">
        <v>15631</v>
      </c>
      <c r="F2324" s="215" t="s">
        <v>15631</v>
      </c>
      <c r="G2324" s="215" t="s">
        <v>15631</v>
      </c>
      <c r="H2324" s="216" t="str">
        <f ca="1">IF(ISERROR($V2324),"",OFFSET('Smelter Look-up'!$G$4,$V2324-4,0))</f>
        <v/>
      </c>
      <c r="I2324" s="217" t="s">
        <v>15631</v>
      </c>
      <c r="J2324" s="217" t="s">
        <v>15631</v>
      </c>
      <c r="K2324" s="268"/>
      <c r="L2324" s="268"/>
      <c r="M2324" s="268"/>
      <c r="N2324" s="268"/>
      <c r="O2324" s="268"/>
      <c r="P2324" s="218"/>
      <c r="Q2324" s="269"/>
      <c r="R2324" s="215" t="str">
        <f ca="1">IF(ISERROR($V2324),"",OFFSET('Smelter Look-up'!$C$4,$V2324-4,0)&amp;"")</f>
        <v/>
      </c>
      <c r="S2324" s="222" t="str">
        <f t="shared" ca="1" si="330"/>
        <v/>
      </c>
      <c r="T2324" s="222" t="str">
        <f ca="1">IF(B2324="","",IF(ISERROR(MATCH($J2324,SorP!$B$1:$B$6230,0)),"",INDIRECT("'SorP'!$A$"&amp;MATCH($J2324,SorP!$B$1:$B$6230,0))))</f>
        <v/>
      </c>
      <c r="U2324" s="238"/>
      <c r="V2324" s="270" t="e">
        <f>IF(C2324="",NA(),MATCH($B2324&amp;$C2324,'Smelter Look-up'!$J:$J,0))</f>
        <v>#N/A</v>
      </c>
      <c r="W2324" s="271"/>
      <c r="X2324" s="271">
        <f t="shared" si="331"/>
        <v>0</v>
      </c>
      <c r="Y2324" s="271"/>
      <c r="Z2324" s="271"/>
      <c r="AB2324" s="273" t="str">
        <f t="shared" si="332"/>
        <v/>
      </c>
    </row>
    <row r="2325" spans="1:28" s="272" customFormat="1" ht="20.25">
      <c r="A2325" s="214"/>
      <c r="B2325" s="215" t="str">
        <f>IF(LEN(A2325)=0,"",INDEX('Smelter Look-up'!$A:$A,MATCH($A2325,'Smelter Look-up'!$E:$E,0)))</f>
        <v/>
      </c>
      <c r="C2325" s="219" t="str">
        <f>IF(LEN(A2325)=0,"",INDEX('Smelter Look-up'!$C:$C,MATCH($A2325,'Smelter Look-up'!$E:$E,0)))</f>
        <v/>
      </c>
      <c r="D2325" s="278"/>
      <c r="E2325" s="215" t="s">
        <v>15631</v>
      </c>
      <c r="F2325" s="215" t="s">
        <v>15631</v>
      </c>
      <c r="G2325" s="215" t="s">
        <v>15631</v>
      </c>
      <c r="H2325" s="216" t="str">
        <f ca="1">IF(ISERROR($V2325),"",OFFSET('Smelter Look-up'!$G$4,$V2325-4,0))</f>
        <v/>
      </c>
      <c r="I2325" s="217" t="s">
        <v>15631</v>
      </c>
      <c r="J2325" s="217" t="s">
        <v>15631</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si="331"/>
        <v>0</v>
      </c>
      <c r="Y2325" s="271"/>
      <c r="Z2325" s="271"/>
      <c r="AB2325" s="273" t="str">
        <f t="shared" si="332"/>
        <v/>
      </c>
    </row>
    <row r="2326" spans="1:28" s="272" customFormat="1" ht="20.25">
      <c r="A2326" s="214"/>
      <c r="B2326" s="215" t="str">
        <f>IF(LEN(A2326)=0,"",INDEX('Smelter Look-up'!$A:$A,MATCH($A2326,'Smelter Look-up'!$E:$E,0)))</f>
        <v/>
      </c>
      <c r="C2326" s="219" t="str">
        <f>IF(LEN(A2326)=0,"",INDEX('Smelter Look-up'!$C:$C,MATCH($A2326,'Smelter Look-up'!$E:$E,0)))</f>
        <v/>
      </c>
      <c r="D2326" s="278"/>
      <c r="E2326" s="215" t="s">
        <v>15631</v>
      </c>
      <c r="F2326" s="215" t="s">
        <v>15631</v>
      </c>
      <c r="G2326" s="215" t="s">
        <v>15631</v>
      </c>
      <c r="H2326" s="216" t="str">
        <f ca="1">IF(ISERROR($V2326),"",OFFSET('Smelter Look-up'!$G$4,$V2326-4,0))</f>
        <v/>
      </c>
      <c r="I2326" s="217" t="s">
        <v>15631</v>
      </c>
      <c r="J2326" s="217" t="s">
        <v>15631</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si="331"/>
        <v>0</v>
      </c>
      <c r="Y2326" s="271"/>
      <c r="Z2326" s="271"/>
      <c r="AB2326" s="273" t="str">
        <f t="shared" si="332"/>
        <v/>
      </c>
    </row>
    <row r="2327" spans="1:28" s="272" customFormat="1" ht="20.25">
      <c r="A2327" s="214"/>
      <c r="B2327" s="215" t="str">
        <f>IF(LEN(A2327)=0,"",INDEX('Smelter Look-up'!$A:$A,MATCH($A2327,'Smelter Look-up'!$E:$E,0)))</f>
        <v/>
      </c>
      <c r="C2327" s="219" t="str">
        <f>IF(LEN(A2327)=0,"",INDEX('Smelter Look-up'!$C:$C,MATCH($A2327,'Smelter Look-up'!$E:$E,0)))</f>
        <v/>
      </c>
      <c r="D2327" s="278"/>
      <c r="E2327" s="215" t="s">
        <v>15631</v>
      </c>
      <c r="F2327" s="215" t="s">
        <v>15631</v>
      </c>
      <c r="G2327" s="215" t="s">
        <v>15631</v>
      </c>
      <c r="H2327" s="216" t="str">
        <f ca="1">IF(ISERROR($V2327),"",OFFSET('Smelter Look-up'!$G$4,$V2327-4,0))</f>
        <v/>
      </c>
      <c r="I2327" s="217" t="s">
        <v>15631</v>
      </c>
      <c r="J2327" s="217" t="s">
        <v>15631</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si="331"/>
        <v>0</v>
      </c>
      <c r="Y2327" s="271"/>
      <c r="Z2327" s="271"/>
      <c r="AB2327" s="273" t="str">
        <f t="shared" si="332"/>
        <v/>
      </c>
    </row>
    <row r="2328" spans="1:28" s="272" customFormat="1" ht="20.25">
      <c r="A2328" s="214"/>
      <c r="B2328" s="215" t="str">
        <f>IF(LEN(A2328)=0,"",INDEX('Smelter Look-up'!$A:$A,MATCH($A2328,'Smelter Look-up'!$E:$E,0)))</f>
        <v/>
      </c>
      <c r="C2328" s="219" t="str">
        <f>IF(LEN(A2328)=0,"",INDEX('Smelter Look-up'!$C:$C,MATCH($A2328,'Smelter Look-up'!$E:$E,0)))</f>
        <v/>
      </c>
      <c r="D2328" s="278"/>
      <c r="E2328" s="215" t="s">
        <v>15631</v>
      </c>
      <c r="F2328" s="215" t="s">
        <v>15631</v>
      </c>
      <c r="G2328" s="215" t="s">
        <v>15631</v>
      </c>
      <c r="H2328" s="216" t="str">
        <f ca="1">IF(ISERROR($V2328),"",OFFSET('Smelter Look-up'!$G$4,$V2328-4,0))</f>
        <v/>
      </c>
      <c r="I2328" s="217" t="s">
        <v>15631</v>
      </c>
      <c r="J2328" s="217" t="s">
        <v>15631</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si="331"/>
        <v>0</v>
      </c>
      <c r="Y2328" s="271"/>
      <c r="Z2328" s="271"/>
      <c r="AB2328" s="273" t="str">
        <f t="shared" si="332"/>
        <v/>
      </c>
    </row>
    <row r="2329" spans="1:28" s="272" customFormat="1" ht="20.25">
      <c r="A2329" s="214"/>
      <c r="B2329" s="215" t="str">
        <f>IF(LEN(A2329)=0,"",INDEX('Smelter Look-up'!$A:$A,MATCH($A2329,'Smelter Look-up'!$E:$E,0)))</f>
        <v/>
      </c>
      <c r="C2329" s="219" t="str">
        <f>IF(LEN(A2329)=0,"",INDEX('Smelter Look-up'!$C:$C,MATCH($A2329,'Smelter Look-up'!$E:$E,0)))</f>
        <v/>
      </c>
      <c r="D2329" s="278"/>
      <c r="E2329" s="215" t="s">
        <v>15631</v>
      </c>
      <c r="F2329" s="215" t="s">
        <v>15631</v>
      </c>
      <c r="G2329" s="215" t="s">
        <v>15631</v>
      </c>
      <c r="H2329" s="216" t="str">
        <f ca="1">IF(ISERROR($V2329),"",OFFSET('Smelter Look-up'!$G$4,$V2329-4,0))</f>
        <v/>
      </c>
      <c r="I2329" s="217" t="s">
        <v>15631</v>
      </c>
      <c r="J2329" s="217" t="s">
        <v>15631</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si="331"/>
        <v>0</v>
      </c>
      <c r="Y2329" s="271"/>
      <c r="Z2329" s="271"/>
      <c r="AB2329" s="273" t="str">
        <f t="shared" si="332"/>
        <v/>
      </c>
    </row>
    <row r="2330" spans="1:28" s="272" customFormat="1" ht="20.25">
      <c r="A2330" s="214"/>
      <c r="B2330" s="215" t="str">
        <f>IF(LEN(A2330)=0,"",INDEX('Smelter Look-up'!$A:$A,MATCH($A2330,'Smelter Look-up'!$E:$E,0)))</f>
        <v/>
      </c>
      <c r="C2330" s="219" t="str">
        <f>IF(LEN(A2330)=0,"",INDEX('Smelter Look-up'!$C:$C,MATCH($A2330,'Smelter Look-up'!$E:$E,0)))</f>
        <v/>
      </c>
      <c r="D2330" s="278"/>
      <c r="E2330" s="215" t="s">
        <v>15631</v>
      </c>
      <c r="F2330" s="215" t="s">
        <v>15631</v>
      </c>
      <c r="G2330" s="215" t="s">
        <v>15631</v>
      </c>
      <c r="H2330" s="216" t="str">
        <f ca="1">IF(ISERROR($V2330),"",OFFSET('Smelter Look-up'!$G$4,$V2330-4,0))</f>
        <v/>
      </c>
      <c r="I2330" s="217" t="s">
        <v>15631</v>
      </c>
      <c r="J2330" s="217" t="s">
        <v>15631</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si="331"/>
        <v>0</v>
      </c>
      <c r="Y2330" s="271"/>
      <c r="Z2330" s="271"/>
      <c r="AB2330" s="273" t="str">
        <f t="shared" si="332"/>
        <v/>
      </c>
    </row>
    <row r="2331" spans="1:28" s="272" customFormat="1" ht="20.25">
      <c r="A2331" s="214"/>
      <c r="B2331" s="215" t="str">
        <f>IF(LEN(A2331)=0,"",INDEX('Smelter Look-up'!$A:$A,MATCH($A2331,'Smelter Look-up'!$E:$E,0)))</f>
        <v/>
      </c>
      <c r="C2331" s="219" t="str">
        <f>IF(LEN(A2331)=0,"",INDEX('Smelter Look-up'!$C:$C,MATCH($A2331,'Smelter Look-up'!$E:$E,0)))</f>
        <v/>
      </c>
      <c r="D2331" s="278"/>
      <c r="E2331" s="215" t="s">
        <v>15631</v>
      </c>
      <c r="F2331" s="215" t="s">
        <v>15631</v>
      </c>
      <c r="G2331" s="215" t="s">
        <v>15631</v>
      </c>
      <c r="H2331" s="216" t="str">
        <f ca="1">IF(ISERROR($V2331),"",OFFSET('Smelter Look-up'!$G$4,$V2331-4,0))</f>
        <v/>
      </c>
      <c r="I2331" s="217" t="s">
        <v>15631</v>
      </c>
      <c r="J2331" s="217" t="s">
        <v>15631</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
        <v>15631</v>
      </c>
      <c r="F2332" s="215" t="s">
        <v>15631</v>
      </c>
      <c r="G2332" s="215" t="s">
        <v>15631</v>
      </c>
      <c r="H2332" s="216" t="str">
        <f ca="1">IF(ISERROR($V2332),"",OFFSET('Smelter Look-up'!$G$4,$V2332-4,0))</f>
        <v/>
      </c>
      <c r="I2332" s="217" t="s">
        <v>15631</v>
      </c>
      <c r="J2332" s="217" t="s">
        <v>15631</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
        <v>15631</v>
      </c>
      <c r="F2333" s="215" t="s">
        <v>15631</v>
      </c>
      <c r="G2333" s="215" t="s">
        <v>15631</v>
      </c>
      <c r="H2333" s="216" t="str">
        <f ca="1">IF(ISERROR($V2333),"",OFFSET('Smelter Look-up'!$G$4,$V2333-4,0))</f>
        <v/>
      </c>
      <c r="I2333" s="217" t="s">
        <v>15631</v>
      </c>
      <c r="J2333" s="217" t="s">
        <v>15631</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
        <v>15631</v>
      </c>
      <c r="F2334" s="215" t="s">
        <v>15631</v>
      </c>
      <c r="G2334" s="215" t="s">
        <v>15631</v>
      </c>
      <c r="H2334" s="216" t="str">
        <f ca="1">IF(ISERROR($V2334),"",OFFSET('Smelter Look-up'!$G$4,$V2334-4,0))</f>
        <v/>
      </c>
      <c r="I2334" s="217" t="s">
        <v>15631</v>
      </c>
      <c r="J2334" s="217" t="s">
        <v>15631</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
        <v>15631</v>
      </c>
      <c r="F2335" s="215" t="s">
        <v>15631</v>
      </c>
      <c r="G2335" s="215" t="s">
        <v>15631</v>
      </c>
      <c r="H2335" s="216" t="str">
        <f ca="1">IF(ISERROR($V2335),"",OFFSET('Smelter Look-up'!$G$4,$V2335-4,0))</f>
        <v/>
      </c>
      <c r="I2335" s="217" t="s">
        <v>15631</v>
      </c>
      <c r="J2335" s="217" t="s">
        <v>15631</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
        <v>15631</v>
      </c>
      <c r="F2336" s="215" t="s">
        <v>15631</v>
      </c>
      <c r="G2336" s="215" t="s">
        <v>15631</v>
      </c>
      <c r="H2336" s="216" t="str">
        <f ca="1">IF(ISERROR($V2336),"",OFFSET('Smelter Look-up'!$G$4,$V2336-4,0))</f>
        <v/>
      </c>
      <c r="I2336" s="217" t="s">
        <v>15631</v>
      </c>
      <c r="J2336" s="217" t="s">
        <v>15631</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
        <v>15631</v>
      </c>
      <c r="F2337" s="215" t="s">
        <v>15631</v>
      </c>
      <c r="G2337" s="215" t="s">
        <v>15631</v>
      </c>
      <c r="H2337" s="216" t="str">
        <f ca="1">IF(ISERROR($V2337),"",OFFSET('Smelter Look-up'!$G$4,$V2337-4,0))</f>
        <v/>
      </c>
      <c r="I2337" s="217" t="s">
        <v>15631</v>
      </c>
      <c r="J2337" s="217" t="s">
        <v>15631</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
        <v>15631</v>
      </c>
      <c r="F2338" s="215" t="s">
        <v>15631</v>
      </c>
      <c r="G2338" s="215" t="s">
        <v>15631</v>
      </c>
      <c r="H2338" s="216" t="str">
        <f ca="1">IF(ISERROR($V2338),"",OFFSET('Smelter Look-up'!$G$4,$V2338-4,0))</f>
        <v/>
      </c>
      <c r="I2338" s="217" t="s">
        <v>15631</v>
      </c>
      <c r="J2338" s="217" t="s">
        <v>15631</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
        <v>15631</v>
      </c>
      <c r="F2339" s="215" t="s">
        <v>15631</v>
      </c>
      <c r="G2339" s="215" t="s">
        <v>15631</v>
      </c>
      <c r="H2339" s="216" t="str">
        <f ca="1">IF(ISERROR($V2339),"",OFFSET('Smelter Look-up'!$G$4,$V2339-4,0))</f>
        <v/>
      </c>
      <c r="I2339" s="217" t="s">
        <v>15631</v>
      </c>
      <c r="J2339" s="217" t="s">
        <v>15631</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
        <v>15631</v>
      </c>
      <c r="F2340" s="215" t="s">
        <v>15631</v>
      </c>
      <c r="G2340" s="215" t="s">
        <v>15631</v>
      </c>
      <c r="H2340" s="216" t="str">
        <f ca="1">IF(ISERROR($V2340),"",OFFSET('Smelter Look-up'!$G$4,$V2340-4,0))</f>
        <v/>
      </c>
      <c r="I2340" s="217" t="s">
        <v>15631</v>
      </c>
      <c r="J2340" s="217" t="s">
        <v>15631</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
        <v>15631</v>
      </c>
      <c r="F2341" s="215" t="s">
        <v>15631</v>
      </c>
      <c r="G2341" s="215" t="s">
        <v>15631</v>
      </c>
      <c r="H2341" s="216" t="str">
        <f ca="1">IF(ISERROR($V2341),"",OFFSET('Smelter Look-up'!$G$4,$V2341-4,0))</f>
        <v/>
      </c>
      <c r="I2341" s="217" t="s">
        <v>15631</v>
      </c>
      <c r="J2341" s="217" t="s">
        <v>15631</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
        <v>15631</v>
      </c>
      <c r="F2342" s="215" t="s">
        <v>15631</v>
      </c>
      <c r="G2342" s="215" t="s">
        <v>15631</v>
      </c>
      <c r="H2342" s="216" t="str">
        <f ca="1">IF(ISERROR($V2342),"",OFFSET('Smelter Look-up'!$G$4,$V2342-4,0))</f>
        <v/>
      </c>
      <c r="I2342" s="217" t="s">
        <v>15631</v>
      </c>
      <c r="J2342" s="217" t="s">
        <v>15631</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
        <v>15631</v>
      </c>
      <c r="F2343" s="215" t="s">
        <v>15631</v>
      </c>
      <c r="G2343" s="215" t="s">
        <v>15631</v>
      </c>
      <c r="H2343" s="216" t="str">
        <f ca="1">IF(ISERROR($V2343),"",OFFSET('Smelter Look-up'!$G$4,$V2343-4,0))</f>
        <v/>
      </c>
      <c r="I2343" s="217" t="s">
        <v>15631</v>
      </c>
      <c r="J2343" s="217" t="s">
        <v>15631</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
        <v>15631</v>
      </c>
      <c r="F2344" s="215" t="s">
        <v>15631</v>
      </c>
      <c r="G2344" s="215" t="s">
        <v>15631</v>
      </c>
      <c r="H2344" s="216" t="str">
        <f ca="1">IF(ISERROR($V2344),"",OFFSET('Smelter Look-up'!$G$4,$V2344-4,0))</f>
        <v/>
      </c>
      <c r="I2344" s="217" t="s">
        <v>15631</v>
      </c>
      <c r="J2344" s="217" t="s">
        <v>15631</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
        <v>15631</v>
      </c>
      <c r="F2345" s="215" t="s">
        <v>15631</v>
      </c>
      <c r="G2345" s="215" t="s">
        <v>15631</v>
      </c>
      <c r="H2345" s="216" t="str">
        <f ca="1">IF(ISERROR($V2345),"",OFFSET('Smelter Look-up'!$G$4,$V2345-4,0))</f>
        <v/>
      </c>
      <c r="I2345" s="217" t="s">
        <v>15631</v>
      </c>
      <c r="J2345" s="217" t="s">
        <v>15631</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
        <v>15631</v>
      </c>
      <c r="F2346" s="215" t="s">
        <v>15631</v>
      </c>
      <c r="G2346" s="215" t="s">
        <v>15631</v>
      </c>
      <c r="H2346" s="216" t="str">
        <f ca="1">IF(ISERROR($V2346),"",OFFSET('Smelter Look-up'!$G$4,$V2346-4,0))</f>
        <v/>
      </c>
      <c r="I2346" s="217" t="s">
        <v>15631</v>
      </c>
      <c r="J2346" s="217" t="s">
        <v>15631</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
        <v>15631</v>
      </c>
      <c r="F2347" s="215" t="s">
        <v>15631</v>
      </c>
      <c r="G2347" s="215" t="s">
        <v>15631</v>
      </c>
      <c r="H2347" s="216" t="str">
        <f ca="1">IF(ISERROR($V2347),"",OFFSET('Smelter Look-up'!$G$4,$V2347-4,0))</f>
        <v/>
      </c>
      <c r="I2347" s="217" t="s">
        <v>15631</v>
      </c>
      <c r="J2347" s="217" t="s">
        <v>15631</v>
      </c>
      <c r="K2347" s="268"/>
      <c r="L2347" s="268"/>
      <c r="M2347" s="268"/>
      <c r="N2347" s="268"/>
      <c r="O2347" s="268"/>
      <c r="P2347" s="218"/>
      <c r="Q2347" s="269"/>
      <c r="R2347" s="215" t="str">
        <f ca="1">IF(ISERROR($V2347),"",OFFSET('Smelter Look-up'!$C$4,$V2347-4,0)&amp;"")</f>
        <v/>
      </c>
      <c r="S2347" s="222" t="str">
        <f t="shared" ref="S2347" ca="1" si="333">IF(B2347="","",IF(ISERROR(MATCH($E2347,CL,0)),"Unknown",INDIRECT("'C'!$A$"&amp;MATCH($E2347,CL,0)+1)))</f>
        <v/>
      </c>
      <c r="T2347" s="222" t="str">
        <f ca="1">IF(B2347="","",IF(ISERROR(MATCH($J2347,SorP!$B$1:$B$6230,0)),"",INDIRECT("'SorP'!$A$"&amp;MATCH($J2347,SorP!$B$1:$B$6230,0))))</f>
        <v/>
      </c>
      <c r="U2347" s="238"/>
      <c r="V2347" s="270" t="e">
        <f>IF(C2347="",NA(),MATCH($B2347&amp;$C2347,'Smelter Look-up'!$J:$J,0))</f>
        <v>#N/A</v>
      </c>
      <c r="W2347" s="271"/>
      <c r="X2347" s="271">
        <f t="shared" ref="X2347" si="334">IF(AND(C2347="Smelter not listed",OR(LEN(D2347)=0,LEN(E2347)=0)),1,0)</f>
        <v>0</v>
      </c>
      <c r="Y2347" s="271"/>
      <c r="Z2347" s="271"/>
      <c r="AB2347" s="273" t="str">
        <f t="shared" ref="AB2347" si="335">B2347&amp;C2347</f>
        <v/>
      </c>
    </row>
    <row r="2348" spans="1:28" s="272" customFormat="1" ht="20.25">
      <c r="A2348" s="214"/>
      <c r="B2348" s="215" t="str">
        <f>IF(LEN(A2348)=0,"",INDEX('Smelter Look-up'!$A:$A,MATCH($A2348,'Smelter Look-up'!$E:$E,0)))</f>
        <v/>
      </c>
      <c r="C2348" s="219" t="str">
        <f>IF(LEN(A2348)=0,"",INDEX('Smelter Look-up'!$C:$C,MATCH($A2348,'Smelter Look-up'!$E:$E,0)))</f>
        <v/>
      </c>
      <c r="D2348" s="278"/>
      <c r="E2348" s="215" t="s">
        <v>15631</v>
      </c>
      <c r="F2348" s="215" t="s">
        <v>15631</v>
      </c>
      <c r="G2348" s="215" t="s">
        <v>15631</v>
      </c>
      <c r="H2348" s="216" t="str">
        <f ca="1">IF(ISERROR($V2348),"",OFFSET('Smelter Look-up'!$G$4,$V2348-4,0))</f>
        <v/>
      </c>
      <c r="I2348" s="217" t="s">
        <v>15631</v>
      </c>
      <c r="J2348" s="217" t="s">
        <v>15631</v>
      </c>
      <c r="K2348" s="268"/>
      <c r="L2348" s="268"/>
      <c r="M2348" s="268"/>
      <c r="N2348" s="268"/>
      <c r="O2348" s="268"/>
      <c r="P2348" s="218"/>
      <c r="Q2348" s="269"/>
      <c r="R2348" s="215" t="str">
        <f ca="1">IF(ISERROR($V2348),"",OFFSET('Smelter Look-up'!$C$4,$V2348-4,0)&amp;"")</f>
        <v/>
      </c>
      <c r="S2348" s="222" t="str">
        <f t="shared" ref="S2348:S2379" ca="1" si="336">IF(B2348="","",IF(ISERROR(MATCH($E2348,CL,0)),"Unknown",INDIRECT("'C'!$A$"&amp;MATCH($E2348,CL,0)+1)))</f>
        <v/>
      </c>
      <c r="T2348" s="222" t="str">
        <f ca="1">IF(B2348="","",IF(ISERROR(MATCH($J2348,SorP!$B$1:$B$6230,0)),"",INDIRECT("'SorP'!$A$"&amp;MATCH($J2348,SorP!$B$1:$B$6230,0))))</f>
        <v/>
      </c>
      <c r="U2348" s="238"/>
      <c r="V2348" s="270" t="e">
        <f>IF(C2348="",NA(),MATCH($B2348&amp;$C2348,'Smelter Look-up'!$J:$J,0))</f>
        <v>#N/A</v>
      </c>
      <c r="W2348" s="271"/>
      <c r="X2348" s="271">
        <f t="shared" ref="X2348:X2379" si="337">IF(AND(C2348="Smelter not listed",OR(LEN(D2348)=0,LEN(E2348)=0)),1,0)</f>
        <v>0</v>
      </c>
      <c r="Y2348" s="271"/>
      <c r="Z2348" s="271"/>
      <c r="AB2348" s="273" t="str">
        <f t="shared" ref="AB2348:AB2379" si="338">B2348&amp;C2348</f>
        <v/>
      </c>
    </row>
    <row r="2349" spans="1:28" s="272" customFormat="1" ht="20.25">
      <c r="A2349" s="214"/>
      <c r="B2349" s="215" t="str">
        <f>IF(LEN(A2349)=0,"",INDEX('Smelter Look-up'!$A:$A,MATCH($A2349,'Smelter Look-up'!$E:$E,0)))</f>
        <v/>
      </c>
      <c r="C2349" s="219" t="str">
        <f>IF(LEN(A2349)=0,"",INDEX('Smelter Look-up'!$C:$C,MATCH($A2349,'Smelter Look-up'!$E:$E,0)))</f>
        <v/>
      </c>
      <c r="D2349" s="278"/>
      <c r="E2349" s="215" t="s">
        <v>15631</v>
      </c>
      <c r="F2349" s="215" t="s">
        <v>15631</v>
      </c>
      <c r="G2349" s="215" t="s">
        <v>15631</v>
      </c>
      <c r="H2349" s="216" t="str">
        <f ca="1">IF(ISERROR($V2349),"",OFFSET('Smelter Look-up'!$G$4,$V2349-4,0))</f>
        <v/>
      </c>
      <c r="I2349" s="217" t="s">
        <v>15631</v>
      </c>
      <c r="J2349" s="217" t="s">
        <v>15631</v>
      </c>
      <c r="K2349" s="268"/>
      <c r="L2349" s="268"/>
      <c r="M2349" s="268"/>
      <c r="N2349" s="268"/>
      <c r="O2349" s="268"/>
      <c r="P2349" s="218"/>
      <c r="Q2349" s="269"/>
      <c r="R2349" s="215" t="str">
        <f ca="1">IF(ISERROR($V2349),"",OFFSET('Smelter Look-up'!$C$4,$V2349-4,0)&amp;"")</f>
        <v/>
      </c>
      <c r="S2349" s="222" t="str">
        <f t="shared" ca="1" si="336"/>
        <v/>
      </c>
      <c r="T2349" s="222" t="str">
        <f ca="1">IF(B2349="","",IF(ISERROR(MATCH($J2349,SorP!$B$1:$B$6230,0)),"",INDIRECT("'SorP'!$A$"&amp;MATCH($J2349,SorP!$B$1:$B$6230,0))))</f>
        <v/>
      </c>
      <c r="U2349" s="238"/>
      <c r="V2349" s="270" t="e">
        <f>IF(C2349="",NA(),MATCH($B2349&amp;$C2349,'Smelter Look-up'!$J:$J,0))</f>
        <v>#N/A</v>
      </c>
      <c r="W2349" s="271"/>
      <c r="X2349" s="271">
        <f t="shared" si="337"/>
        <v>0</v>
      </c>
      <c r="Y2349" s="271"/>
      <c r="Z2349" s="271"/>
      <c r="AB2349" s="273" t="str">
        <f t="shared" si="338"/>
        <v/>
      </c>
    </row>
    <row r="2350" spans="1:28" s="272" customFormat="1" ht="20.25">
      <c r="A2350" s="214"/>
      <c r="B2350" s="215" t="str">
        <f>IF(LEN(A2350)=0,"",INDEX('Smelter Look-up'!$A:$A,MATCH($A2350,'Smelter Look-up'!$E:$E,0)))</f>
        <v/>
      </c>
      <c r="C2350" s="219" t="str">
        <f>IF(LEN(A2350)=0,"",INDEX('Smelter Look-up'!$C:$C,MATCH($A2350,'Smelter Look-up'!$E:$E,0)))</f>
        <v/>
      </c>
      <c r="D2350" s="278"/>
      <c r="E2350" s="215" t="s">
        <v>15631</v>
      </c>
      <c r="F2350" s="215" t="s">
        <v>15631</v>
      </c>
      <c r="G2350" s="215" t="s">
        <v>15631</v>
      </c>
      <c r="H2350" s="216" t="str">
        <f ca="1">IF(ISERROR($V2350),"",OFFSET('Smelter Look-up'!$G$4,$V2350-4,0))</f>
        <v/>
      </c>
      <c r="I2350" s="217" t="s">
        <v>15631</v>
      </c>
      <c r="J2350" s="217" t="s">
        <v>15631</v>
      </c>
      <c r="K2350" s="268"/>
      <c r="L2350" s="268"/>
      <c r="M2350" s="268"/>
      <c r="N2350" s="268"/>
      <c r="O2350" s="268"/>
      <c r="P2350" s="218"/>
      <c r="Q2350" s="269"/>
      <c r="R2350" s="215" t="str">
        <f ca="1">IF(ISERROR($V2350),"",OFFSET('Smelter Look-up'!$C$4,$V2350-4,0)&amp;"")</f>
        <v/>
      </c>
      <c r="S2350" s="222" t="str">
        <f t="shared" ca="1" si="336"/>
        <v/>
      </c>
      <c r="T2350" s="222" t="str">
        <f ca="1">IF(B2350="","",IF(ISERROR(MATCH($J2350,SorP!$B$1:$B$6230,0)),"",INDIRECT("'SorP'!$A$"&amp;MATCH($J2350,SorP!$B$1:$B$6230,0))))</f>
        <v/>
      </c>
      <c r="U2350" s="238"/>
      <c r="V2350" s="270" t="e">
        <f>IF(C2350="",NA(),MATCH($B2350&amp;$C2350,'Smelter Look-up'!$J:$J,0))</f>
        <v>#N/A</v>
      </c>
      <c r="W2350" s="271"/>
      <c r="X2350" s="271">
        <f t="shared" si="337"/>
        <v>0</v>
      </c>
      <c r="Y2350" s="271"/>
      <c r="Z2350" s="271"/>
      <c r="AB2350" s="273" t="str">
        <f t="shared" si="338"/>
        <v/>
      </c>
    </row>
    <row r="2351" spans="1:28" s="272" customFormat="1" ht="20.25">
      <c r="A2351" s="214"/>
      <c r="B2351" s="215" t="str">
        <f>IF(LEN(A2351)=0,"",INDEX('Smelter Look-up'!$A:$A,MATCH($A2351,'Smelter Look-up'!$E:$E,0)))</f>
        <v/>
      </c>
      <c r="C2351" s="219" t="str">
        <f>IF(LEN(A2351)=0,"",INDEX('Smelter Look-up'!$C:$C,MATCH($A2351,'Smelter Look-up'!$E:$E,0)))</f>
        <v/>
      </c>
      <c r="D2351" s="278"/>
      <c r="E2351" s="215" t="s">
        <v>15631</v>
      </c>
      <c r="F2351" s="215" t="s">
        <v>15631</v>
      </c>
      <c r="G2351" s="215" t="s">
        <v>15631</v>
      </c>
      <c r="H2351" s="216" t="str">
        <f ca="1">IF(ISERROR($V2351),"",OFFSET('Smelter Look-up'!$G$4,$V2351-4,0))</f>
        <v/>
      </c>
      <c r="I2351" s="217" t="s">
        <v>15631</v>
      </c>
      <c r="J2351" s="217" t="s">
        <v>15631</v>
      </c>
      <c r="K2351" s="268"/>
      <c r="L2351" s="268"/>
      <c r="M2351" s="268"/>
      <c r="N2351" s="268"/>
      <c r="O2351" s="268"/>
      <c r="P2351" s="218"/>
      <c r="Q2351" s="269"/>
      <c r="R2351" s="215" t="str">
        <f ca="1">IF(ISERROR($V2351),"",OFFSET('Smelter Look-up'!$C$4,$V2351-4,0)&amp;"")</f>
        <v/>
      </c>
      <c r="S2351" s="222" t="str">
        <f t="shared" ca="1" si="336"/>
        <v/>
      </c>
      <c r="T2351" s="222" t="str">
        <f ca="1">IF(B2351="","",IF(ISERROR(MATCH($J2351,SorP!$B$1:$B$6230,0)),"",INDIRECT("'SorP'!$A$"&amp;MATCH($J2351,SorP!$B$1:$B$6230,0))))</f>
        <v/>
      </c>
      <c r="U2351" s="238"/>
      <c r="V2351" s="270" t="e">
        <f>IF(C2351="",NA(),MATCH($B2351&amp;$C2351,'Smelter Look-up'!$J:$J,0))</f>
        <v>#N/A</v>
      </c>
      <c r="W2351" s="271"/>
      <c r="X2351" s="271">
        <f t="shared" si="337"/>
        <v>0</v>
      </c>
      <c r="Y2351" s="271"/>
      <c r="Z2351" s="271"/>
      <c r="AB2351" s="273" t="str">
        <f t="shared" si="338"/>
        <v/>
      </c>
    </row>
    <row r="2352" spans="1:28" s="272" customFormat="1" ht="20.25">
      <c r="A2352" s="214"/>
      <c r="B2352" s="215" t="str">
        <f>IF(LEN(A2352)=0,"",INDEX('Smelter Look-up'!$A:$A,MATCH($A2352,'Smelter Look-up'!$E:$E,0)))</f>
        <v/>
      </c>
      <c r="C2352" s="219" t="str">
        <f>IF(LEN(A2352)=0,"",INDEX('Smelter Look-up'!$C:$C,MATCH($A2352,'Smelter Look-up'!$E:$E,0)))</f>
        <v/>
      </c>
      <c r="D2352" s="278"/>
      <c r="E2352" s="215" t="s">
        <v>15631</v>
      </c>
      <c r="F2352" s="215" t="s">
        <v>15631</v>
      </c>
      <c r="G2352" s="215" t="s">
        <v>15631</v>
      </c>
      <c r="H2352" s="216" t="str">
        <f ca="1">IF(ISERROR($V2352),"",OFFSET('Smelter Look-up'!$G$4,$V2352-4,0))</f>
        <v/>
      </c>
      <c r="I2352" s="217" t="s">
        <v>15631</v>
      </c>
      <c r="J2352" s="217" t="s">
        <v>15631</v>
      </c>
      <c r="K2352" s="268"/>
      <c r="L2352" s="268"/>
      <c r="M2352" s="268"/>
      <c r="N2352" s="268"/>
      <c r="O2352" s="268"/>
      <c r="P2352" s="218"/>
      <c r="Q2352" s="269"/>
      <c r="R2352" s="215" t="str">
        <f ca="1">IF(ISERROR($V2352),"",OFFSET('Smelter Look-up'!$C$4,$V2352-4,0)&amp;"")</f>
        <v/>
      </c>
      <c r="S2352" s="222" t="str">
        <f t="shared" ca="1" si="336"/>
        <v/>
      </c>
      <c r="T2352" s="222" t="str">
        <f ca="1">IF(B2352="","",IF(ISERROR(MATCH($J2352,SorP!$B$1:$B$6230,0)),"",INDIRECT("'SorP'!$A$"&amp;MATCH($J2352,SorP!$B$1:$B$6230,0))))</f>
        <v/>
      </c>
      <c r="U2352" s="238"/>
      <c r="V2352" s="270" t="e">
        <f>IF(C2352="",NA(),MATCH($B2352&amp;$C2352,'Smelter Look-up'!$J:$J,0))</f>
        <v>#N/A</v>
      </c>
      <c r="W2352" s="271"/>
      <c r="X2352" s="271">
        <f t="shared" si="337"/>
        <v>0</v>
      </c>
      <c r="Y2352" s="271"/>
      <c r="Z2352" s="271"/>
      <c r="AB2352" s="273" t="str">
        <f t="shared" si="338"/>
        <v/>
      </c>
    </row>
    <row r="2353" spans="1:28" s="272" customFormat="1" ht="20.25">
      <c r="A2353" s="214"/>
      <c r="B2353" s="215" t="str">
        <f>IF(LEN(A2353)=0,"",INDEX('Smelter Look-up'!$A:$A,MATCH($A2353,'Smelter Look-up'!$E:$E,0)))</f>
        <v/>
      </c>
      <c r="C2353" s="219" t="str">
        <f>IF(LEN(A2353)=0,"",INDEX('Smelter Look-up'!$C:$C,MATCH($A2353,'Smelter Look-up'!$E:$E,0)))</f>
        <v/>
      </c>
      <c r="D2353" s="278"/>
      <c r="E2353" s="215" t="s">
        <v>15631</v>
      </c>
      <c r="F2353" s="215" t="s">
        <v>15631</v>
      </c>
      <c r="G2353" s="215" t="s">
        <v>15631</v>
      </c>
      <c r="H2353" s="216" t="str">
        <f ca="1">IF(ISERROR($V2353),"",OFFSET('Smelter Look-up'!$G$4,$V2353-4,0))</f>
        <v/>
      </c>
      <c r="I2353" s="217" t="s">
        <v>15631</v>
      </c>
      <c r="J2353" s="217" t="s">
        <v>15631</v>
      </c>
      <c r="K2353" s="268"/>
      <c r="L2353" s="268"/>
      <c r="M2353" s="268"/>
      <c r="N2353" s="268"/>
      <c r="O2353" s="268"/>
      <c r="P2353" s="218"/>
      <c r="Q2353" s="269"/>
      <c r="R2353" s="215" t="str">
        <f ca="1">IF(ISERROR($V2353),"",OFFSET('Smelter Look-up'!$C$4,$V2353-4,0)&amp;"")</f>
        <v/>
      </c>
      <c r="S2353" s="222" t="str">
        <f t="shared" ca="1" si="336"/>
        <v/>
      </c>
      <c r="T2353" s="222" t="str">
        <f ca="1">IF(B2353="","",IF(ISERROR(MATCH($J2353,SorP!$B$1:$B$6230,0)),"",INDIRECT("'SorP'!$A$"&amp;MATCH($J2353,SorP!$B$1:$B$6230,0))))</f>
        <v/>
      </c>
      <c r="U2353" s="238"/>
      <c r="V2353" s="270" t="e">
        <f>IF(C2353="",NA(),MATCH($B2353&amp;$C2353,'Smelter Look-up'!$J:$J,0))</f>
        <v>#N/A</v>
      </c>
      <c r="W2353" s="271"/>
      <c r="X2353" s="271">
        <f t="shared" si="337"/>
        <v>0</v>
      </c>
      <c r="Y2353" s="271"/>
      <c r="Z2353" s="271"/>
      <c r="AB2353" s="273" t="str">
        <f t="shared" si="338"/>
        <v/>
      </c>
    </row>
    <row r="2354" spans="1:28" s="272" customFormat="1" ht="20.25">
      <c r="A2354" s="214"/>
      <c r="B2354" s="215" t="str">
        <f>IF(LEN(A2354)=0,"",INDEX('Smelter Look-up'!$A:$A,MATCH($A2354,'Smelter Look-up'!$E:$E,0)))</f>
        <v/>
      </c>
      <c r="C2354" s="219" t="str">
        <f>IF(LEN(A2354)=0,"",INDEX('Smelter Look-up'!$C:$C,MATCH($A2354,'Smelter Look-up'!$E:$E,0)))</f>
        <v/>
      </c>
      <c r="D2354" s="278"/>
      <c r="E2354" s="215" t="s">
        <v>15631</v>
      </c>
      <c r="F2354" s="215" t="s">
        <v>15631</v>
      </c>
      <c r="G2354" s="215" t="s">
        <v>15631</v>
      </c>
      <c r="H2354" s="216" t="str">
        <f ca="1">IF(ISERROR($V2354),"",OFFSET('Smelter Look-up'!$G$4,$V2354-4,0))</f>
        <v/>
      </c>
      <c r="I2354" s="217" t="s">
        <v>15631</v>
      </c>
      <c r="J2354" s="217" t="s">
        <v>15631</v>
      </c>
      <c r="K2354" s="268"/>
      <c r="L2354" s="268"/>
      <c r="M2354" s="268"/>
      <c r="N2354" s="268"/>
      <c r="O2354" s="268"/>
      <c r="P2354" s="218"/>
      <c r="Q2354" s="269"/>
      <c r="R2354" s="215" t="str">
        <f ca="1">IF(ISERROR($V2354),"",OFFSET('Smelter Look-up'!$C$4,$V2354-4,0)&amp;"")</f>
        <v/>
      </c>
      <c r="S2354" s="222" t="str">
        <f t="shared" ca="1" si="336"/>
        <v/>
      </c>
      <c r="T2354" s="222" t="str">
        <f ca="1">IF(B2354="","",IF(ISERROR(MATCH($J2354,SorP!$B$1:$B$6230,0)),"",INDIRECT("'SorP'!$A$"&amp;MATCH($J2354,SorP!$B$1:$B$6230,0))))</f>
        <v/>
      </c>
      <c r="U2354" s="238"/>
      <c r="V2354" s="270" t="e">
        <f>IF(C2354="",NA(),MATCH($B2354&amp;$C2354,'Smelter Look-up'!$J:$J,0))</f>
        <v>#N/A</v>
      </c>
      <c r="W2354" s="271"/>
      <c r="X2354" s="271">
        <f t="shared" si="337"/>
        <v>0</v>
      </c>
      <c r="Y2354" s="271"/>
      <c r="Z2354" s="271"/>
      <c r="AB2354" s="273" t="str">
        <f t="shared" si="338"/>
        <v/>
      </c>
    </row>
    <row r="2355" spans="1:28" s="272" customFormat="1" ht="20.25">
      <c r="A2355" s="214"/>
      <c r="B2355" s="215" t="str">
        <f>IF(LEN(A2355)=0,"",INDEX('Smelter Look-up'!$A:$A,MATCH($A2355,'Smelter Look-up'!$E:$E,0)))</f>
        <v/>
      </c>
      <c r="C2355" s="219" t="str">
        <f>IF(LEN(A2355)=0,"",INDEX('Smelter Look-up'!$C:$C,MATCH($A2355,'Smelter Look-up'!$E:$E,0)))</f>
        <v/>
      </c>
      <c r="D2355" s="278"/>
      <c r="E2355" s="215" t="s">
        <v>15631</v>
      </c>
      <c r="F2355" s="215" t="s">
        <v>15631</v>
      </c>
      <c r="G2355" s="215" t="s">
        <v>15631</v>
      </c>
      <c r="H2355" s="216" t="str">
        <f ca="1">IF(ISERROR($V2355),"",OFFSET('Smelter Look-up'!$G$4,$V2355-4,0))</f>
        <v/>
      </c>
      <c r="I2355" s="217" t="s">
        <v>15631</v>
      </c>
      <c r="J2355" s="217" t="s">
        <v>15631</v>
      </c>
      <c r="K2355" s="268"/>
      <c r="L2355" s="268"/>
      <c r="M2355" s="268"/>
      <c r="N2355" s="268"/>
      <c r="O2355" s="268"/>
      <c r="P2355" s="218"/>
      <c r="Q2355" s="269"/>
      <c r="R2355" s="215" t="str">
        <f ca="1">IF(ISERROR($V2355),"",OFFSET('Smelter Look-up'!$C$4,$V2355-4,0)&amp;"")</f>
        <v/>
      </c>
      <c r="S2355" s="222" t="str">
        <f t="shared" ca="1" si="336"/>
        <v/>
      </c>
      <c r="T2355" s="222" t="str">
        <f ca="1">IF(B2355="","",IF(ISERROR(MATCH($J2355,SorP!$B$1:$B$6230,0)),"",INDIRECT("'SorP'!$A$"&amp;MATCH($J2355,SorP!$B$1:$B$6230,0))))</f>
        <v/>
      </c>
      <c r="U2355" s="238"/>
      <c r="V2355" s="270" t="e">
        <f>IF(C2355="",NA(),MATCH($B2355&amp;$C2355,'Smelter Look-up'!$J:$J,0))</f>
        <v>#N/A</v>
      </c>
      <c r="W2355" s="271"/>
      <c r="X2355" s="271">
        <f t="shared" si="337"/>
        <v>0</v>
      </c>
      <c r="Y2355" s="271"/>
      <c r="Z2355" s="271"/>
      <c r="AB2355" s="273" t="str">
        <f t="shared" si="338"/>
        <v/>
      </c>
    </row>
    <row r="2356" spans="1:28" s="272" customFormat="1" ht="20.25">
      <c r="A2356" s="214"/>
      <c r="B2356" s="215" t="str">
        <f>IF(LEN(A2356)=0,"",INDEX('Smelter Look-up'!$A:$A,MATCH($A2356,'Smelter Look-up'!$E:$E,0)))</f>
        <v/>
      </c>
      <c r="C2356" s="219" t="str">
        <f>IF(LEN(A2356)=0,"",INDEX('Smelter Look-up'!$C:$C,MATCH($A2356,'Smelter Look-up'!$E:$E,0)))</f>
        <v/>
      </c>
      <c r="D2356" s="278"/>
      <c r="E2356" s="215" t="s">
        <v>15631</v>
      </c>
      <c r="F2356" s="215" t="s">
        <v>15631</v>
      </c>
      <c r="G2356" s="215" t="s">
        <v>15631</v>
      </c>
      <c r="H2356" s="216" t="str">
        <f ca="1">IF(ISERROR($V2356),"",OFFSET('Smelter Look-up'!$G$4,$V2356-4,0))</f>
        <v/>
      </c>
      <c r="I2356" s="217" t="s">
        <v>15631</v>
      </c>
      <c r="J2356" s="217" t="s">
        <v>15631</v>
      </c>
      <c r="K2356" s="268"/>
      <c r="L2356" s="268"/>
      <c r="M2356" s="268"/>
      <c r="N2356" s="268"/>
      <c r="O2356" s="268"/>
      <c r="P2356" s="218"/>
      <c r="Q2356" s="269"/>
      <c r="R2356" s="215" t="str">
        <f ca="1">IF(ISERROR($V2356),"",OFFSET('Smelter Look-up'!$C$4,$V2356-4,0)&amp;"")</f>
        <v/>
      </c>
      <c r="S2356" s="222" t="str">
        <f t="shared" ca="1" si="336"/>
        <v/>
      </c>
      <c r="T2356" s="222" t="str">
        <f ca="1">IF(B2356="","",IF(ISERROR(MATCH($J2356,SorP!$B$1:$B$6230,0)),"",INDIRECT("'SorP'!$A$"&amp;MATCH($J2356,SorP!$B$1:$B$6230,0))))</f>
        <v/>
      </c>
      <c r="U2356" s="238"/>
      <c r="V2356" s="270" t="e">
        <f>IF(C2356="",NA(),MATCH($B2356&amp;$C2356,'Smelter Look-up'!$J:$J,0))</f>
        <v>#N/A</v>
      </c>
      <c r="W2356" s="271"/>
      <c r="X2356" s="271">
        <f t="shared" si="337"/>
        <v>0</v>
      </c>
      <c r="Y2356" s="271"/>
      <c r="Z2356" s="271"/>
      <c r="AB2356" s="273" t="str">
        <f t="shared" si="338"/>
        <v/>
      </c>
    </row>
    <row r="2357" spans="1:28" s="272" customFormat="1" ht="20.25">
      <c r="A2357" s="214"/>
      <c r="B2357" s="215" t="str">
        <f>IF(LEN(A2357)=0,"",INDEX('Smelter Look-up'!$A:$A,MATCH($A2357,'Smelter Look-up'!$E:$E,0)))</f>
        <v/>
      </c>
      <c r="C2357" s="219" t="str">
        <f>IF(LEN(A2357)=0,"",INDEX('Smelter Look-up'!$C:$C,MATCH($A2357,'Smelter Look-up'!$E:$E,0)))</f>
        <v/>
      </c>
      <c r="D2357" s="278"/>
      <c r="E2357" s="215" t="s">
        <v>15631</v>
      </c>
      <c r="F2357" s="215" t="s">
        <v>15631</v>
      </c>
      <c r="G2357" s="215" t="s">
        <v>15631</v>
      </c>
      <c r="H2357" s="216" t="str">
        <f ca="1">IF(ISERROR($V2357),"",OFFSET('Smelter Look-up'!$G$4,$V2357-4,0))</f>
        <v/>
      </c>
      <c r="I2357" s="217" t="s">
        <v>15631</v>
      </c>
      <c r="J2357" s="217" t="s">
        <v>15631</v>
      </c>
      <c r="K2357" s="268"/>
      <c r="L2357" s="268"/>
      <c r="M2357" s="268"/>
      <c r="N2357" s="268"/>
      <c r="O2357" s="268"/>
      <c r="P2357" s="218"/>
      <c r="Q2357" s="269"/>
      <c r="R2357" s="215" t="str">
        <f ca="1">IF(ISERROR($V2357),"",OFFSET('Smelter Look-up'!$C$4,$V2357-4,0)&amp;"")</f>
        <v/>
      </c>
      <c r="S2357" s="222" t="str">
        <f t="shared" ca="1" si="336"/>
        <v/>
      </c>
      <c r="T2357" s="222" t="str">
        <f ca="1">IF(B2357="","",IF(ISERROR(MATCH($J2357,SorP!$B$1:$B$6230,0)),"",INDIRECT("'SorP'!$A$"&amp;MATCH($J2357,SorP!$B$1:$B$6230,0))))</f>
        <v/>
      </c>
      <c r="U2357" s="238"/>
      <c r="V2357" s="270" t="e">
        <f>IF(C2357="",NA(),MATCH($B2357&amp;$C2357,'Smelter Look-up'!$J:$J,0))</f>
        <v>#N/A</v>
      </c>
      <c r="W2357" s="271"/>
      <c r="X2357" s="271">
        <f t="shared" si="337"/>
        <v>0</v>
      </c>
      <c r="Y2357" s="271"/>
      <c r="Z2357" s="271"/>
      <c r="AB2357" s="273" t="str">
        <f t="shared" si="338"/>
        <v/>
      </c>
    </row>
    <row r="2358" spans="1:28" s="272" customFormat="1" ht="20.25">
      <c r="A2358" s="214"/>
      <c r="B2358" s="215" t="str">
        <f>IF(LEN(A2358)=0,"",INDEX('Smelter Look-up'!$A:$A,MATCH($A2358,'Smelter Look-up'!$E:$E,0)))</f>
        <v/>
      </c>
      <c r="C2358" s="219" t="str">
        <f>IF(LEN(A2358)=0,"",INDEX('Smelter Look-up'!$C:$C,MATCH($A2358,'Smelter Look-up'!$E:$E,0)))</f>
        <v/>
      </c>
      <c r="D2358" s="278"/>
      <c r="E2358" s="215" t="s">
        <v>15631</v>
      </c>
      <c r="F2358" s="215" t="s">
        <v>15631</v>
      </c>
      <c r="G2358" s="215" t="s">
        <v>15631</v>
      </c>
      <c r="H2358" s="216" t="str">
        <f ca="1">IF(ISERROR($V2358),"",OFFSET('Smelter Look-up'!$G$4,$V2358-4,0))</f>
        <v/>
      </c>
      <c r="I2358" s="217" t="s">
        <v>15631</v>
      </c>
      <c r="J2358" s="217" t="s">
        <v>15631</v>
      </c>
      <c r="K2358" s="268"/>
      <c r="L2358" s="268"/>
      <c r="M2358" s="268"/>
      <c r="N2358" s="268"/>
      <c r="O2358" s="268"/>
      <c r="P2358" s="218"/>
      <c r="Q2358" s="269"/>
      <c r="R2358" s="215" t="str">
        <f ca="1">IF(ISERROR($V2358),"",OFFSET('Smelter Look-up'!$C$4,$V2358-4,0)&amp;"")</f>
        <v/>
      </c>
      <c r="S2358" s="222" t="str">
        <f t="shared" ca="1" si="336"/>
        <v/>
      </c>
      <c r="T2358" s="222" t="str">
        <f ca="1">IF(B2358="","",IF(ISERROR(MATCH($J2358,SorP!$B$1:$B$6230,0)),"",INDIRECT("'SorP'!$A$"&amp;MATCH($J2358,SorP!$B$1:$B$6230,0))))</f>
        <v/>
      </c>
      <c r="U2358" s="238"/>
      <c r="V2358" s="270" t="e">
        <f>IF(C2358="",NA(),MATCH($B2358&amp;$C2358,'Smelter Look-up'!$J:$J,0))</f>
        <v>#N/A</v>
      </c>
      <c r="W2358" s="271"/>
      <c r="X2358" s="271">
        <f t="shared" si="337"/>
        <v>0</v>
      </c>
      <c r="Y2358" s="271"/>
      <c r="Z2358" s="271"/>
      <c r="AB2358" s="273" t="str">
        <f t="shared" si="338"/>
        <v/>
      </c>
    </row>
    <row r="2359" spans="1:28" s="272" customFormat="1" ht="20.25">
      <c r="A2359" s="214"/>
      <c r="B2359" s="215" t="str">
        <f>IF(LEN(A2359)=0,"",INDEX('Smelter Look-up'!$A:$A,MATCH($A2359,'Smelter Look-up'!$E:$E,0)))</f>
        <v/>
      </c>
      <c r="C2359" s="219" t="str">
        <f>IF(LEN(A2359)=0,"",INDEX('Smelter Look-up'!$C:$C,MATCH($A2359,'Smelter Look-up'!$E:$E,0)))</f>
        <v/>
      </c>
      <c r="D2359" s="278"/>
      <c r="E2359" s="215" t="s">
        <v>15631</v>
      </c>
      <c r="F2359" s="215" t="s">
        <v>15631</v>
      </c>
      <c r="G2359" s="215" t="s">
        <v>15631</v>
      </c>
      <c r="H2359" s="216" t="str">
        <f ca="1">IF(ISERROR($V2359),"",OFFSET('Smelter Look-up'!$G$4,$V2359-4,0))</f>
        <v/>
      </c>
      <c r="I2359" s="217" t="s">
        <v>15631</v>
      </c>
      <c r="J2359" s="217" t="s">
        <v>15631</v>
      </c>
      <c r="K2359" s="268"/>
      <c r="L2359" s="268"/>
      <c r="M2359" s="268"/>
      <c r="N2359" s="268"/>
      <c r="O2359" s="268"/>
      <c r="P2359" s="218"/>
      <c r="Q2359" s="269"/>
      <c r="R2359" s="215" t="str">
        <f ca="1">IF(ISERROR($V2359),"",OFFSET('Smelter Look-up'!$C$4,$V2359-4,0)&amp;"")</f>
        <v/>
      </c>
      <c r="S2359" s="222" t="str">
        <f t="shared" ca="1" si="336"/>
        <v/>
      </c>
      <c r="T2359" s="222" t="str">
        <f ca="1">IF(B2359="","",IF(ISERROR(MATCH($J2359,SorP!$B$1:$B$6230,0)),"",INDIRECT("'SorP'!$A$"&amp;MATCH($J2359,SorP!$B$1:$B$6230,0))))</f>
        <v/>
      </c>
      <c r="U2359" s="238"/>
      <c r="V2359" s="270" t="e">
        <f>IF(C2359="",NA(),MATCH($B2359&amp;$C2359,'Smelter Look-up'!$J:$J,0))</f>
        <v>#N/A</v>
      </c>
      <c r="W2359" s="271"/>
      <c r="X2359" s="271">
        <f t="shared" si="337"/>
        <v>0</v>
      </c>
      <c r="Y2359" s="271"/>
      <c r="Z2359" s="271"/>
      <c r="AB2359" s="273" t="str">
        <f t="shared" si="338"/>
        <v/>
      </c>
    </row>
    <row r="2360" spans="1:28" s="272" customFormat="1" ht="20.25">
      <c r="A2360" s="214"/>
      <c r="B2360" s="215" t="str">
        <f>IF(LEN(A2360)=0,"",INDEX('Smelter Look-up'!$A:$A,MATCH($A2360,'Smelter Look-up'!$E:$E,0)))</f>
        <v/>
      </c>
      <c r="C2360" s="219" t="str">
        <f>IF(LEN(A2360)=0,"",INDEX('Smelter Look-up'!$C:$C,MATCH($A2360,'Smelter Look-up'!$E:$E,0)))</f>
        <v/>
      </c>
      <c r="D2360" s="278"/>
      <c r="E2360" s="215" t="s">
        <v>15631</v>
      </c>
      <c r="F2360" s="215" t="s">
        <v>15631</v>
      </c>
      <c r="G2360" s="215" t="s">
        <v>15631</v>
      </c>
      <c r="H2360" s="216" t="str">
        <f ca="1">IF(ISERROR($V2360),"",OFFSET('Smelter Look-up'!$G$4,$V2360-4,0))</f>
        <v/>
      </c>
      <c r="I2360" s="217" t="s">
        <v>15631</v>
      </c>
      <c r="J2360" s="217" t="s">
        <v>15631</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si="337"/>
        <v>0</v>
      </c>
      <c r="Y2360" s="271"/>
      <c r="Z2360" s="271"/>
      <c r="AB2360" s="273" t="str">
        <f t="shared" si="338"/>
        <v/>
      </c>
    </row>
    <row r="2361" spans="1:28" s="272" customFormat="1" ht="20.25">
      <c r="A2361" s="214"/>
      <c r="B2361" s="215" t="str">
        <f>IF(LEN(A2361)=0,"",INDEX('Smelter Look-up'!$A:$A,MATCH($A2361,'Smelter Look-up'!$E:$E,0)))</f>
        <v/>
      </c>
      <c r="C2361" s="219" t="str">
        <f>IF(LEN(A2361)=0,"",INDEX('Smelter Look-up'!$C:$C,MATCH($A2361,'Smelter Look-up'!$E:$E,0)))</f>
        <v/>
      </c>
      <c r="D2361" s="278"/>
      <c r="E2361" s="215" t="s">
        <v>15631</v>
      </c>
      <c r="F2361" s="215" t="s">
        <v>15631</v>
      </c>
      <c r="G2361" s="215" t="s">
        <v>15631</v>
      </c>
      <c r="H2361" s="216" t="str">
        <f ca="1">IF(ISERROR($V2361),"",OFFSET('Smelter Look-up'!$G$4,$V2361-4,0))</f>
        <v/>
      </c>
      <c r="I2361" s="217" t="s">
        <v>15631</v>
      </c>
      <c r="J2361" s="217" t="s">
        <v>15631</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si="337"/>
        <v>0</v>
      </c>
      <c r="Y2361" s="271"/>
      <c r="Z2361" s="271"/>
      <c r="AB2361" s="273" t="str">
        <f t="shared" si="338"/>
        <v/>
      </c>
    </row>
    <row r="2362" spans="1:28" s="272" customFormat="1" ht="20.25">
      <c r="A2362" s="214"/>
      <c r="B2362" s="215" t="str">
        <f>IF(LEN(A2362)=0,"",INDEX('Smelter Look-up'!$A:$A,MATCH($A2362,'Smelter Look-up'!$E:$E,0)))</f>
        <v/>
      </c>
      <c r="C2362" s="219" t="str">
        <f>IF(LEN(A2362)=0,"",INDEX('Smelter Look-up'!$C:$C,MATCH($A2362,'Smelter Look-up'!$E:$E,0)))</f>
        <v/>
      </c>
      <c r="D2362" s="278"/>
      <c r="E2362" s="215" t="s">
        <v>15631</v>
      </c>
      <c r="F2362" s="215" t="s">
        <v>15631</v>
      </c>
      <c r="G2362" s="215" t="s">
        <v>15631</v>
      </c>
      <c r="H2362" s="216" t="str">
        <f ca="1">IF(ISERROR($V2362),"",OFFSET('Smelter Look-up'!$G$4,$V2362-4,0))</f>
        <v/>
      </c>
      <c r="I2362" s="217" t="s">
        <v>15631</v>
      </c>
      <c r="J2362" s="217" t="s">
        <v>15631</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si="337"/>
        <v>0</v>
      </c>
      <c r="Y2362" s="271"/>
      <c r="Z2362" s="271"/>
      <c r="AB2362" s="273" t="str">
        <f t="shared" si="338"/>
        <v/>
      </c>
    </row>
    <row r="2363" spans="1:28" s="272" customFormat="1" ht="20.25">
      <c r="A2363" s="214"/>
      <c r="B2363" s="215" t="str">
        <f>IF(LEN(A2363)=0,"",INDEX('Smelter Look-up'!$A:$A,MATCH($A2363,'Smelter Look-up'!$E:$E,0)))</f>
        <v/>
      </c>
      <c r="C2363" s="219" t="str">
        <f>IF(LEN(A2363)=0,"",INDEX('Smelter Look-up'!$C:$C,MATCH($A2363,'Smelter Look-up'!$E:$E,0)))</f>
        <v/>
      </c>
      <c r="D2363" s="278"/>
      <c r="E2363" s="215" t="s">
        <v>15631</v>
      </c>
      <c r="F2363" s="215" t="s">
        <v>15631</v>
      </c>
      <c r="G2363" s="215" t="s">
        <v>15631</v>
      </c>
      <c r="H2363" s="216" t="str">
        <f ca="1">IF(ISERROR($V2363),"",OFFSET('Smelter Look-up'!$G$4,$V2363-4,0))</f>
        <v/>
      </c>
      <c r="I2363" s="217" t="s">
        <v>15631</v>
      </c>
      <c r="J2363" s="217" t="s">
        <v>15631</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
        <v>15631</v>
      </c>
      <c r="F2364" s="215" t="s">
        <v>15631</v>
      </c>
      <c r="G2364" s="215" t="s">
        <v>15631</v>
      </c>
      <c r="H2364" s="216" t="str">
        <f ca="1">IF(ISERROR($V2364),"",OFFSET('Smelter Look-up'!$G$4,$V2364-4,0))</f>
        <v/>
      </c>
      <c r="I2364" s="217" t="s">
        <v>15631</v>
      </c>
      <c r="J2364" s="217" t="s">
        <v>15631</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
        <v>15631</v>
      </c>
      <c r="F2365" s="215" t="s">
        <v>15631</v>
      </c>
      <c r="G2365" s="215" t="s">
        <v>15631</v>
      </c>
      <c r="H2365" s="216" t="str">
        <f ca="1">IF(ISERROR($V2365),"",OFFSET('Smelter Look-up'!$G$4,$V2365-4,0))</f>
        <v/>
      </c>
      <c r="I2365" s="217" t="s">
        <v>15631</v>
      </c>
      <c r="J2365" s="217" t="s">
        <v>15631</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
        <v>15631</v>
      </c>
      <c r="F2366" s="215" t="s">
        <v>15631</v>
      </c>
      <c r="G2366" s="215" t="s">
        <v>15631</v>
      </c>
      <c r="H2366" s="216" t="str">
        <f ca="1">IF(ISERROR($V2366),"",OFFSET('Smelter Look-up'!$G$4,$V2366-4,0))</f>
        <v/>
      </c>
      <c r="I2366" s="217" t="s">
        <v>15631</v>
      </c>
      <c r="J2366" s="217" t="s">
        <v>15631</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
        <v>15631</v>
      </c>
      <c r="F2367" s="215" t="s">
        <v>15631</v>
      </c>
      <c r="G2367" s="215" t="s">
        <v>15631</v>
      </c>
      <c r="H2367" s="216" t="str">
        <f ca="1">IF(ISERROR($V2367),"",OFFSET('Smelter Look-up'!$G$4,$V2367-4,0))</f>
        <v/>
      </c>
      <c r="I2367" s="217" t="s">
        <v>15631</v>
      </c>
      <c r="J2367" s="217" t="s">
        <v>15631</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
        <v>15631</v>
      </c>
      <c r="F2368" s="215" t="s">
        <v>15631</v>
      </c>
      <c r="G2368" s="215" t="s">
        <v>15631</v>
      </c>
      <c r="H2368" s="216" t="str">
        <f ca="1">IF(ISERROR($V2368),"",OFFSET('Smelter Look-up'!$G$4,$V2368-4,0))</f>
        <v/>
      </c>
      <c r="I2368" s="217" t="s">
        <v>15631</v>
      </c>
      <c r="J2368" s="217" t="s">
        <v>15631</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
        <v>15631</v>
      </c>
      <c r="F2369" s="215" t="s">
        <v>15631</v>
      </c>
      <c r="G2369" s="215" t="s">
        <v>15631</v>
      </c>
      <c r="H2369" s="216" t="str">
        <f ca="1">IF(ISERROR($V2369),"",OFFSET('Smelter Look-up'!$G$4,$V2369-4,0))</f>
        <v/>
      </c>
      <c r="I2369" s="217" t="s">
        <v>15631</v>
      </c>
      <c r="J2369" s="217" t="s">
        <v>15631</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
        <v>15631</v>
      </c>
      <c r="F2370" s="215" t="s">
        <v>15631</v>
      </c>
      <c r="G2370" s="215" t="s">
        <v>15631</v>
      </c>
      <c r="H2370" s="216" t="str">
        <f ca="1">IF(ISERROR($V2370),"",OFFSET('Smelter Look-up'!$G$4,$V2370-4,0))</f>
        <v/>
      </c>
      <c r="I2370" s="217" t="s">
        <v>15631</v>
      </c>
      <c r="J2370" s="217" t="s">
        <v>15631</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
        <v>15631</v>
      </c>
      <c r="F2371" s="215" t="s">
        <v>15631</v>
      </c>
      <c r="G2371" s="215" t="s">
        <v>15631</v>
      </c>
      <c r="H2371" s="216" t="str">
        <f ca="1">IF(ISERROR($V2371),"",OFFSET('Smelter Look-up'!$G$4,$V2371-4,0))</f>
        <v/>
      </c>
      <c r="I2371" s="217" t="s">
        <v>15631</v>
      </c>
      <c r="J2371" s="217" t="s">
        <v>15631</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
        <v>15631</v>
      </c>
      <c r="F2372" s="215" t="s">
        <v>15631</v>
      </c>
      <c r="G2372" s="215" t="s">
        <v>15631</v>
      </c>
      <c r="H2372" s="216" t="str">
        <f ca="1">IF(ISERROR($V2372),"",OFFSET('Smelter Look-up'!$G$4,$V2372-4,0))</f>
        <v/>
      </c>
      <c r="I2372" s="217" t="s">
        <v>15631</v>
      </c>
      <c r="J2372" s="217" t="s">
        <v>15631</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
        <v>15631</v>
      </c>
      <c r="F2373" s="215" t="s">
        <v>15631</v>
      </c>
      <c r="G2373" s="215" t="s">
        <v>15631</v>
      </c>
      <c r="H2373" s="216" t="str">
        <f ca="1">IF(ISERROR($V2373),"",OFFSET('Smelter Look-up'!$G$4,$V2373-4,0))</f>
        <v/>
      </c>
      <c r="I2373" s="217" t="s">
        <v>15631</v>
      </c>
      <c r="J2373" s="217" t="s">
        <v>15631</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
        <v>15631</v>
      </c>
      <c r="F2374" s="215" t="s">
        <v>15631</v>
      </c>
      <c r="G2374" s="215" t="s">
        <v>15631</v>
      </c>
      <c r="H2374" s="216" t="str">
        <f ca="1">IF(ISERROR($V2374),"",OFFSET('Smelter Look-up'!$G$4,$V2374-4,0))</f>
        <v/>
      </c>
      <c r="I2374" s="217" t="s">
        <v>15631</v>
      </c>
      <c r="J2374" s="217" t="s">
        <v>15631</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
        <v>15631</v>
      </c>
      <c r="F2375" s="215" t="s">
        <v>15631</v>
      </c>
      <c r="G2375" s="215" t="s">
        <v>15631</v>
      </c>
      <c r="H2375" s="216" t="str">
        <f ca="1">IF(ISERROR($V2375),"",OFFSET('Smelter Look-up'!$G$4,$V2375-4,0))</f>
        <v/>
      </c>
      <c r="I2375" s="217" t="s">
        <v>15631</v>
      </c>
      <c r="J2375" s="217" t="s">
        <v>15631</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
        <v>15631</v>
      </c>
      <c r="F2376" s="215" t="s">
        <v>15631</v>
      </c>
      <c r="G2376" s="215" t="s">
        <v>15631</v>
      </c>
      <c r="H2376" s="216" t="str">
        <f ca="1">IF(ISERROR($V2376),"",OFFSET('Smelter Look-up'!$G$4,$V2376-4,0))</f>
        <v/>
      </c>
      <c r="I2376" s="217" t="s">
        <v>15631</v>
      </c>
      <c r="J2376" s="217" t="s">
        <v>15631</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
        <v>15631</v>
      </c>
      <c r="F2377" s="215" t="s">
        <v>15631</v>
      </c>
      <c r="G2377" s="215" t="s">
        <v>15631</v>
      </c>
      <c r="H2377" s="216" t="str">
        <f ca="1">IF(ISERROR($V2377),"",OFFSET('Smelter Look-up'!$G$4,$V2377-4,0))</f>
        <v/>
      </c>
      <c r="I2377" s="217" t="s">
        <v>15631</v>
      </c>
      <c r="J2377" s="217" t="s">
        <v>15631</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
        <v>15631</v>
      </c>
      <c r="F2378" s="215" t="s">
        <v>15631</v>
      </c>
      <c r="G2378" s="215" t="s">
        <v>15631</v>
      </c>
      <c r="H2378" s="216" t="str">
        <f ca="1">IF(ISERROR($V2378),"",OFFSET('Smelter Look-up'!$G$4,$V2378-4,0))</f>
        <v/>
      </c>
      <c r="I2378" s="217" t="s">
        <v>15631</v>
      </c>
      <c r="J2378" s="217" t="s">
        <v>15631</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
        <v>15631</v>
      </c>
      <c r="F2379" s="215" t="s">
        <v>15631</v>
      </c>
      <c r="G2379" s="215" t="s">
        <v>15631</v>
      </c>
      <c r="H2379" s="216" t="str">
        <f ca="1">IF(ISERROR($V2379),"",OFFSET('Smelter Look-up'!$G$4,$V2379-4,0))</f>
        <v/>
      </c>
      <c r="I2379" s="217" t="s">
        <v>15631</v>
      </c>
      <c r="J2379" s="217" t="s">
        <v>15631</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
        <v>15631</v>
      </c>
      <c r="F2380" s="215" t="s">
        <v>15631</v>
      </c>
      <c r="G2380" s="215" t="s">
        <v>15631</v>
      </c>
      <c r="H2380" s="216" t="str">
        <f ca="1">IF(ISERROR($V2380),"",OFFSET('Smelter Look-up'!$G$4,$V2380-4,0))</f>
        <v/>
      </c>
      <c r="I2380" s="217" t="s">
        <v>15631</v>
      </c>
      <c r="J2380" s="217" t="s">
        <v>15631</v>
      </c>
      <c r="K2380" s="268"/>
      <c r="L2380" s="268"/>
      <c r="M2380" s="268"/>
      <c r="N2380" s="268"/>
      <c r="O2380" s="268"/>
      <c r="P2380" s="218"/>
      <c r="Q2380" s="269"/>
      <c r="R2380" s="215" t="str">
        <f ca="1">IF(ISERROR($V2380),"",OFFSET('Smelter Look-up'!$C$4,$V2380-4,0)&amp;"")</f>
        <v/>
      </c>
      <c r="S2380" s="222" t="str">
        <f t="shared" ref="S2380:S2410" ca="1" si="339">IF(B2380="","",IF(ISERROR(MATCH($E2380,CL,0)),"Unknown",INDIRECT("'C'!$A$"&amp;MATCH($E2380,CL,0)+1)))</f>
        <v/>
      </c>
      <c r="T2380" s="222" t="str">
        <f ca="1">IF(B2380="","",IF(ISERROR(MATCH($J2380,SorP!$B$1:$B$6230,0)),"",INDIRECT("'SorP'!$A$"&amp;MATCH($J2380,SorP!$B$1:$B$6230,0))))</f>
        <v/>
      </c>
      <c r="U2380" s="238"/>
      <c r="V2380" s="270" t="e">
        <f>IF(C2380="",NA(),MATCH($B2380&amp;$C2380,'Smelter Look-up'!$J:$J,0))</f>
        <v>#N/A</v>
      </c>
      <c r="W2380" s="271"/>
      <c r="X2380" s="271">
        <f t="shared" ref="X2380:X2410" si="340">IF(AND(C2380="Smelter not listed",OR(LEN(D2380)=0,LEN(E2380)=0)),1,0)</f>
        <v>0</v>
      </c>
      <c r="Y2380" s="271"/>
      <c r="Z2380" s="271"/>
      <c r="AB2380" s="273" t="str">
        <f t="shared" ref="AB2380:AB2410" si="341">B2380&amp;C2380</f>
        <v/>
      </c>
    </row>
    <row r="2381" spans="1:28" s="272" customFormat="1" ht="20.25">
      <c r="A2381" s="214"/>
      <c r="B2381" s="215" t="str">
        <f>IF(LEN(A2381)=0,"",INDEX('Smelter Look-up'!$A:$A,MATCH($A2381,'Smelter Look-up'!$E:$E,0)))</f>
        <v/>
      </c>
      <c r="C2381" s="219" t="str">
        <f>IF(LEN(A2381)=0,"",INDEX('Smelter Look-up'!$C:$C,MATCH($A2381,'Smelter Look-up'!$E:$E,0)))</f>
        <v/>
      </c>
      <c r="D2381" s="278"/>
      <c r="E2381" s="215" t="s">
        <v>15631</v>
      </c>
      <c r="F2381" s="215" t="s">
        <v>15631</v>
      </c>
      <c r="G2381" s="215" t="s">
        <v>15631</v>
      </c>
      <c r="H2381" s="216" t="str">
        <f ca="1">IF(ISERROR($V2381),"",OFFSET('Smelter Look-up'!$G$4,$V2381-4,0))</f>
        <v/>
      </c>
      <c r="I2381" s="217" t="s">
        <v>15631</v>
      </c>
      <c r="J2381" s="217" t="s">
        <v>15631</v>
      </c>
      <c r="K2381" s="268"/>
      <c r="L2381" s="268"/>
      <c r="M2381" s="268"/>
      <c r="N2381" s="268"/>
      <c r="O2381" s="268"/>
      <c r="P2381" s="218"/>
      <c r="Q2381" s="269"/>
      <c r="R2381" s="215" t="str">
        <f ca="1">IF(ISERROR($V2381),"",OFFSET('Smelter Look-up'!$C$4,$V2381-4,0)&amp;"")</f>
        <v/>
      </c>
      <c r="S2381" s="222" t="str">
        <f t="shared" ca="1" si="339"/>
        <v/>
      </c>
      <c r="T2381" s="222" t="str">
        <f ca="1">IF(B2381="","",IF(ISERROR(MATCH($J2381,SorP!$B$1:$B$6230,0)),"",INDIRECT("'SorP'!$A$"&amp;MATCH($J2381,SorP!$B$1:$B$6230,0))))</f>
        <v/>
      </c>
      <c r="U2381" s="238"/>
      <c r="V2381" s="270" t="e">
        <f>IF(C2381="",NA(),MATCH($B2381&amp;$C2381,'Smelter Look-up'!$J:$J,0))</f>
        <v>#N/A</v>
      </c>
      <c r="W2381" s="271"/>
      <c r="X2381" s="271">
        <f t="shared" si="340"/>
        <v>0</v>
      </c>
      <c r="Y2381" s="271"/>
      <c r="Z2381" s="271"/>
      <c r="AB2381" s="273" t="str">
        <f t="shared" si="341"/>
        <v/>
      </c>
    </row>
    <row r="2382" spans="1:28" s="272" customFormat="1" ht="20.25">
      <c r="A2382" s="214"/>
      <c r="B2382" s="215" t="str">
        <f>IF(LEN(A2382)=0,"",INDEX('Smelter Look-up'!$A:$A,MATCH($A2382,'Smelter Look-up'!$E:$E,0)))</f>
        <v/>
      </c>
      <c r="C2382" s="219" t="str">
        <f>IF(LEN(A2382)=0,"",INDEX('Smelter Look-up'!$C:$C,MATCH($A2382,'Smelter Look-up'!$E:$E,0)))</f>
        <v/>
      </c>
      <c r="D2382" s="278"/>
      <c r="E2382" s="215" t="s">
        <v>15631</v>
      </c>
      <c r="F2382" s="215" t="s">
        <v>15631</v>
      </c>
      <c r="G2382" s="215" t="s">
        <v>15631</v>
      </c>
      <c r="H2382" s="216" t="str">
        <f ca="1">IF(ISERROR($V2382),"",OFFSET('Smelter Look-up'!$G$4,$V2382-4,0))</f>
        <v/>
      </c>
      <c r="I2382" s="217" t="s">
        <v>15631</v>
      </c>
      <c r="J2382" s="217" t="s">
        <v>15631</v>
      </c>
      <c r="K2382" s="268"/>
      <c r="L2382" s="268"/>
      <c r="M2382" s="268"/>
      <c r="N2382" s="268"/>
      <c r="O2382" s="268"/>
      <c r="P2382" s="218"/>
      <c r="Q2382" s="269"/>
      <c r="R2382" s="215" t="str">
        <f ca="1">IF(ISERROR($V2382),"",OFFSET('Smelter Look-up'!$C$4,$V2382-4,0)&amp;"")</f>
        <v/>
      </c>
      <c r="S2382" s="222" t="str">
        <f t="shared" ca="1" si="339"/>
        <v/>
      </c>
      <c r="T2382" s="222" t="str">
        <f ca="1">IF(B2382="","",IF(ISERROR(MATCH($J2382,SorP!$B$1:$B$6230,0)),"",INDIRECT("'SorP'!$A$"&amp;MATCH($J2382,SorP!$B$1:$B$6230,0))))</f>
        <v/>
      </c>
      <c r="U2382" s="238"/>
      <c r="V2382" s="270" t="e">
        <f>IF(C2382="",NA(),MATCH($B2382&amp;$C2382,'Smelter Look-up'!$J:$J,0))</f>
        <v>#N/A</v>
      </c>
      <c r="W2382" s="271"/>
      <c r="X2382" s="271">
        <f t="shared" si="340"/>
        <v>0</v>
      </c>
      <c r="Y2382" s="271"/>
      <c r="Z2382" s="271"/>
      <c r="AB2382" s="273" t="str">
        <f t="shared" si="341"/>
        <v/>
      </c>
    </row>
    <row r="2383" spans="1:28" s="272" customFormat="1" ht="20.25">
      <c r="A2383" s="214"/>
      <c r="B2383" s="215" t="str">
        <f>IF(LEN(A2383)=0,"",INDEX('Smelter Look-up'!$A:$A,MATCH($A2383,'Smelter Look-up'!$E:$E,0)))</f>
        <v/>
      </c>
      <c r="C2383" s="219" t="str">
        <f>IF(LEN(A2383)=0,"",INDEX('Smelter Look-up'!$C:$C,MATCH($A2383,'Smelter Look-up'!$E:$E,0)))</f>
        <v/>
      </c>
      <c r="D2383" s="278"/>
      <c r="E2383" s="215" t="s">
        <v>15631</v>
      </c>
      <c r="F2383" s="215" t="s">
        <v>15631</v>
      </c>
      <c r="G2383" s="215" t="s">
        <v>15631</v>
      </c>
      <c r="H2383" s="216" t="str">
        <f ca="1">IF(ISERROR($V2383),"",OFFSET('Smelter Look-up'!$G$4,$V2383-4,0))</f>
        <v/>
      </c>
      <c r="I2383" s="217" t="s">
        <v>15631</v>
      </c>
      <c r="J2383" s="217" t="s">
        <v>15631</v>
      </c>
      <c r="K2383" s="268"/>
      <c r="L2383" s="268"/>
      <c r="M2383" s="268"/>
      <c r="N2383" s="268"/>
      <c r="O2383" s="268"/>
      <c r="P2383" s="218"/>
      <c r="Q2383" s="269"/>
      <c r="R2383" s="215" t="str">
        <f ca="1">IF(ISERROR($V2383),"",OFFSET('Smelter Look-up'!$C$4,$V2383-4,0)&amp;"")</f>
        <v/>
      </c>
      <c r="S2383" s="222" t="str">
        <f t="shared" ca="1" si="339"/>
        <v/>
      </c>
      <c r="T2383" s="222" t="str">
        <f ca="1">IF(B2383="","",IF(ISERROR(MATCH($J2383,SorP!$B$1:$B$6230,0)),"",INDIRECT("'SorP'!$A$"&amp;MATCH($J2383,SorP!$B$1:$B$6230,0))))</f>
        <v/>
      </c>
      <c r="U2383" s="238"/>
      <c r="V2383" s="270" t="e">
        <f>IF(C2383="",NA(),MATCH($B2383&amp;$C2383,'Smelter Look-up'!$J:$J,0))</f>
        <v>#N/A</v>
      </c>
      <c r="W2383" s="271"/>
      <c r="X2383" s="271">
        <f t="shared" si="340"/>
        <v>0</v>
      </c>
      <c r="Y2383" s="271"/>
      <c r="Z2383" s="271"/>
      <c r="AB2383" s="273" t="str">
        <f t="shared" si="341"/>
        <v/>
      </c>
    </row>
    <row r="2384" spans="1:28" s="272" customFormat="1" ht="20.25">
      <c r="A2384" s="214"/>
      <c r="B2384" s="215" t="str">
        <f>IF(LEN(A2384)=0,"",INDEX('Smelter Look-up'!$A:$A,MATCH($A2384,'Smelter Look-up'!$E:$E,0)))</f>
        <v/>
      </c>
      <c r="C2384" s="219" t="str">
        <f>IF(LEN(A2384)=0,"",INDEX('Smelter Look-up'!$C:$C,MATCH($A2384,'Smelter Look-up'!$E:$E,0)))</f>
        <v/>
      </c>
      <c r="D2384" s="278"/>
      <c r="E2384" s="215" t="s">
        <v>15631</v>
      </c>
      <c r="F2384" s="215" t="s">
        <v>15631</v>
      </c>
      <c r="G2384" s="215" t="s">
        <v>15631</v>
      </c>
      <c r="H2384" s="216" t="str">
        <f ca="1">IF(ISERROR($V2384),"",OFFSET('Smelter Look-up'!$G$4,$V2384-4,0))</f>
        <v/>
      </c>
      <c r="I2384" s="217" t="s">
        <v>15631</v>
      </c>
      <c r="J2384" s="217" t="s">
        <v>15631</v>
      </c>
      <c r="K2384" s="268"/>
      <c r="L2384" s="268"/>
      <c r="M2384" s="268"/>
      <c r="N2384" s="268"/>
      <c r="O2384" s="268"/>
      <c r="P2384" s="218"/>
      <c r="Q2384" s="269"/>
      <c r="R2384" s="215" t="str">
        <f ca="1">IF(ISERROR($V2384),"",OFFSET('Smelter Look-up'!$C$4,$V2384-4,0)&amp;"")</f>
        <v/>
      </c>
      <c r="S2384" s="222" t="str">
        <f t="shared" ca="1" si="339"/>
        <v/>
      </c>
      <c r="T2384" s="222" t="str">
        <f ca="1">IF(B2384="","",IF(ISERROR(MATCH($J2384,SorP!$B$1:$B$6230,0)),"",INDIRECT("'SorP'!$A$"&amp;MATCH($J2384,SorP!$B$1:$B$6230,0))))</f>
        <v/>
      </c>
      <c r="U2384" s="238"/>
      <c r="V2384" s="270" t="e">
        <f>IF(C2384="",NA(),MATCH($B2384&amp;$C2384,'Smelter Look-up'!$J:$J,0))</f>
        <v>#N/A</v>
      </c>
      <c r="W2384" s="271"/>
      <c r="X2384" s="271">
        <f t="shared" si="340"/>
        <v>0</v>
      </c>
      <c r="Y2384" s="271"/>
      <c r="Z2384" s="271"/>
      <c r="AB2384" s="273" t="str">
        <f t="shared" si="341"/>
        <v/>
      </c>
    </row>
    <row r="2385" spans="1:28" s="272" customFormat="1" ht="20.25">
      <c r="A2385" s="214"/>
      <c r="B2385" s="215" t="str">
        <f>IF(LEN(A2385)=0,"",INDEX('Smelter Look-up'!$A:$A,MATCH($A2385,'Smelter Look-up'!$E:$E,0)))</f>
        <v/>
      </c>
      <c r="C2385" s="219" t="str">
        <f>IF(LEN(A2385)=0,"",INDEX('Smelter Look-up'!$C:$C,MATCH($A2385,'Smelter Look-up'!$E:$E,0)))</f>
        <v/>
      </c>
      <c r="D2385" s="278"/>
      <c r="E2385" s="215" t="s">
        <v>15631</v>
      </c>
      <c r="F2385" s="215" t="s">
        <v>15631</v>
      </c>
      <c r="G2385" s="215" t="s">
        <v>15631</v>
      </c>
      <c r="H2385" s="216" t="str">
        <f ca="1">IF(ISERROR($V2385),"",OFFSET('Smelter Look-up'!$G$4,$V2385-4,0))</f>
        <v/>
      </c>
      <c r="I2385" s="217" t="s">
        <v>15631</v>
      </c>
      <c r="J2385" s="217" t="s">
        <v>15631</v>
      </c>
      <c r="K2385" s="268"/>
      <c r="L2385" s="268"/>
      <c r="M2385" s="268"/>
      <c r="N2385" s="268"/>
      <c r="O2385" s="268"/>
      <c r="P2385" s="218"/>
      <c r="Q2385" s="269"/>
      <c r="R2385" s="215" t="str">
        <f ca="1">IF(ISERROR($V2385),"",OFFSET('Smelter Look-up'!$C$4,$V2385-4,0)&amp;"")</f>
        <v/>
      </c>
      <c r="S2385" s="222" t="str">
        <f t="shared" ca="1" si="339"/>
        <v/>
      </c>
      <c r="T2385" s="222" t="str">
        <f ca="1">IF(B2385="","",IF(ISERROR(MATCH($J2385,SorP!$B$1:$B$6230,0)),"",INDIRECT("'SorP'!$A$"&amp;MATCH($J2385,SorP!$B$1:$B$6230,0))))</f>
        <v/>
      </c>
      <c r="U2385" s="238"/>
      <c r="V2385" s="270" t="e">
        <f>IF(C2385="",NA(),MATCH($B2385&amp;$C2385,'Smelter Look-up'!$J:$J,0))</f>
        <v>#N/A</v>
      </c>
      <c r="W2385" s="271"/>
      <c r="X2385" s="271">
        <f t="shared" si="340"/>
        <v>0</v>
      </c>
      <c r="Y2385" s="271"/>
      <c r="Z2385" s="271"/>
      <c r="AB2385" s="273" t="str">
        <f t="shared" si="341"/>
        <v/>
      </c>
    </row>
    <row r="2386" spans="1:28" s="272" customFormat="1" ht="20.25">
      <c r="A2386" s="214"/>
      <c r="B2386" s="215" t="str">
        <f>IF(LEN(A2386)=0,"",INDEX('Smelter Look-up'!$A:$A,MATCH($A2386,'Smelter Look-up'!$E:$E,0)))</f>
        <v/>
      </c>
      <c r="C2386" s="219" t="str">
        <f>IF(LEN(A2386)=0,"",INDEX('Smelter Look-up'!$C:$C,MATCH($A2386,'Smelter Look-up'!$E:$E,0)))</f>
        <v/>
      </c>
      <c r="D2386" s="278"/>
      <c r="E2386" s="215" t="s">
        <v>15631</v>
      </c>
      <c r="F2386" s="215" t="s">
        <v>15631</v>
      </c>
      <c r="G2386" s="215" t="s">
        <v>15631</v>
      </c>
      <c r="H2386" s="216" t="str">
        <f ca="1">IF(ISERROR($V2386),"",OFFSET('Smelter Look-up'!$G$4,$V2386-4,0))</f>
        <v/>
      </c>
      <c r="I2386" s="217" t="s">
        <v>15631</v>
      </c>
      <c r="J2386" s="217" t="s">
        <v>15631</v>
      </c>
      <c r="K2386" s="268"/>
      <c r="L2386" s="268"/>
      <c r="M2386" s="268"/>
      <c r="N2386" s="268"/>
      <c r="O2386" s="268"/>
      <c r="P2386" s="218"/>
      <c r="Q2386" s="269"/>
      <c r="R2386" s="215" t="str">
        <f ca="1">IF(ISERROR($V2386),"",OFFSET('Smelter Look-up'!$C$4,$V2386-4,0)&amp;"")</f>
        <v/>
      </c>
      <c r="S2386" s="222" t="str">
        <f t="shared" ca="1" si="339"/>
        <v/>
      </c>
      <c r="T2386" s="222" t="str">
        <f ca="1">IF(B2386="","",IF(ISERROR(MATCH($J2386,SorP!$B$1:$B$6230,0)),"",INDIRECT("'SorP'!$A$"&amp;MATCH($J2386,SorP!$B$1:$B$6230,0))))</f>
        <v/>
      </c>
      <c r="U2386" s="238"/>
      <c r="V2386" s="270" t="e">
        <f>IF(C2386="",NA(),MATCH($B2386&amp;$C2386,'Smelter Look-up'!$J:$J,0))</f>
        <v>#N/A</v>
      </c>
      <c r="W2386" s="271"/>
      <c r="X2386" s="271">
        <f t="shared" si="340"/>
        <v>0</v>
      </c>
      <c r="Y2386" s="271"/>
      <c r="Z2386" s="271"/>
      <c r="AB2386" s="273" t="str">
        <f t="shared" si="341"/>
        <v/>
      </c>
    </row>
    <row r="2387" spans="1:28" s="272" customFormat="1" ht="20.25">
      <c r="A2387" s="214"/>
      <c r="B2387" s="215" t="str">
        <f>IF(LEN(A2387)=0,"",INDEX('Smelter Look-up'!$A:$A,MATCH($A2387,'Smelter Look-up'!$E:$E,0)))</f>
        <v/>
      </c>
      <c r="C2387" s="219" t="str">
        <f>IF(LEN(A2387)=0,"",INDEX('Smelter Look-up'!$C:$C,MATCH($A2387,'Smelter Look-up'!$E:$E,0)))</f>
        <v/>
      </c>
      <c r="D2387" s="278"/>
      <c r="E2387" s="215" t="s">
        <v>15631</v>
      </c>
      <c r="F2387" s="215" t="s">
        <v>15631</v>
      </c>
      <c r="G2387" s="215" t="s">
        <v>15631</v>
      </c>
      <c r="H2387" s="216" t="str">
        <f ca="1">IF(ISERROR($V2387),"",OFFSET('Smelter Look-up'!$G$4,$V2387-4,0))</f>
        <v/>
      </c>
      <c r="I2387" s="217" t="s">
        <v>15631</v>
      </c>
      <c r="J2387" s="217" t="s">
        <v>15631</v>
      </c>
      <c r="K2387" s="268"/>
      <c r="L2387" s="268"/>
      <c r="M2387" s="268"/>
      <c r="N2387" s="268"/>
      <c r="O2387" s="268"/>
      <c r="P2387" s="218"/>
      <c r="Q2387" s="269"/>
      <c r="R2387" s="215" t="str">
        <f ca="1">IF(ISERROR($V2387),"",OFFSET('Smelter Look-up'!$C$4,$V2387-4,0)&amp;"")</f>
        <v/>
      </c>
      <c r="S2387" s="222" t="str">
        <f t="shared" ca="1" si="339"/>
        <v/>
      </c>
      <c r="T2387" s="222" t="str">
        <f ca="1">IF(B2387="","",IF(ISERROR(MATCH($J2387,SorP!$B$1:$B$6230,0)),"",INDIRECT("'SorP'!$A$"&amp;MATCH($J2387,SorP!$B$1:$B$6230,0))))</f>
        <v/>
      </c>
      <c r="U2387" s="238"/>
      <c r="V2387" s="270" t="e">
        <f>IF(C2387="",NA(),MATCH($B2387&amp;$C2387,'Smelter Look-up'!$J:$J,0))</f>
        <v>#N/A</v>
      </c>
      <c r="W2387" s="271"/>
      <c r="X2387" s="271">
        <f t="shared" si="340"/>
        <v>0</v>
      </c>
      <c r="Y2387" s="271"/>
      <c r="Z2387" s="271"/>
      <c r="AB2387" s="273" t="str">
        <f t="shared" si="341"/>
        <v/>
      </c>
    </row>
    <row r="2388" spans="1:28" s="272" customFormat="1" ht="20.25">
      <c r="A2388" s="214"/>
      <c r="B2388" s="215" t="str">
        <f>IF(LEN(A2388)=0,"",INDEX('Smelter Look-up'!$A:$A,MATCH($A2388,'Smelter Look-up'!$E:$E,0)))</f>
        <v/>
      </c>
      <c r="C2388" s="219" t="str">
        <f>IF(LEN(A2388)=0,"",INDEX('Smelter Look-up'!$C:$C,MATCH($A2388,'Smelter Look-up'!$E:$E,0)))</f>
        <v/>
      </c>
      <c r="D2388" s="278"/>
      <c r="E2388" s="215" t="s">
        <v>15631</v>
      </c>
      <c r="F2388" s="215" t="s">
        <v>15631</v>
      </c>
      <c r="G2388" s="215" t="s">
        <v>15631</v>
      </c>
      <c r="H2388" s="216" t="str">
        <f ca="1">IF(ISERROR($V2388),"",OFFSET('Smelter Look-up'!$G$4,$V2388-4,0))</f>
        <v/>
      </c>
      <c r="I2388" s="217" t="s">
        <v>15631</v>
      </c>
      <c r="J2388" s="217" t="s">
        <v>15631</v>
      </c>
      <c r="K2388" s="268"/>
      <c r="L2388" s="268"/>
      <c r="M2388" s="268"/>
      <c r="N2388" s="268"/>
      <c r="O2388" s="268"/>
      <c r="P2388" s="218"/>
      <c r="Q2388" s="269"/>
      <c r="R2388" s="215" t="str">
        <f ca="1">IF(ISERROR($V2388),"",OFFSET('Smelter Look-up'!$C$4,$V2388-4,0)&amp;"")</f>
        <v/>
      </c>
      <c r="S2388" s="222" t="str">
        <f t="shared" ca="1" si="339"/>
        <v/>
      </c>
      <c r="T2388" s="222" t="str">
        <f ca="1">IF(B2388="","",IF(ISERROR(MATCH($J2388,SorP!$B$1:$B$6230,0)),"",INDIRECT("'SorP'!$A$"&amp;MATCH($J2388,SorP!$B$1:$B$6230,0))))</f>
        <v/>
      </c>
      <c r="U2388" s="238"/>
      <c r="V2388" s="270" t="e">
        <f>IF(C2388="",NA(),MATCH($B2388&amp;$C2388,'Smelter Look-up'!$J:$J,0))</f>
        <v>#N/A</v>
      </c>
      <c r="W2388" s="271"/>
      <c r="X2388" s="271">
        <f t="shared" si="340"/>
        <v>0</v>
      </c>
      <c r="Y2388" s="271"/>
      <c r="Z2388" s="271"/>
      <c r="AB2388" s="273" t="str">
        <f t="shared" si="341"/>
        <v/>
      </c>
    </row>
    <row r="2389" spans="1:28" s="272" customFormat="1" ht="20.25">
      <c r="A2389" s="214"/>
      <c r="B2389" s="215" t="str">
        <f>IF(LEN(A2389)=0,"",INDEX('Smelter Look-up'!$A:$A,MATCH($A2389,'Smelter Look-up'!$E:$E,0)))</f>
        <v/>
      </c>
      <c r="C2389" s="219" t="str">
        <f>IF(LEN(A2389)=0,"",INDEX('Smelter Look-up'!$C:$C,MATCH($A2389,'Smelter Look-up'!$E:$E,0)))</f>
        <v/>
      </c>
      <c r="D2389" s="278"/>
      <c r="E2389" s="215" t="s">
        <v>15631</v>
      </c>
      <c r="F2389" s="215" t="s">
        <v>15631</v>
      </c>
      <c r="G2389" s="215" t="s">
        <v>15631</v>
      </c>
      <c r="H2389" s="216" t="str">
        <f ca="1">IF(ISERROR($V2389),"",OFFSET('Smelter Look-up'!$G$4,$V2389-4,0))</f>
        <v/>
      </c>
      <c r="I2389" s="217" t="s">
        <v>15631</v>
      </c>
      <c r="J2389" s="217" t="s">
        <v>15631</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f t="shared" si="340"/>
        <v>0</v>
      </c>
      <c r="Y2389" s="271"/>
      <c r="Z2389" s="271"/>
      <c r="AB2389" s="273" t="str">
        <f t="shared" si="341"/>
        <v/>
      </c>
    </row>
    <row r="2390" spans="1:28" s="272" customFormat="1" ht="20.25">
      <c r="A2390" s="214"/>
      <c r="B2390" s="215" t="str">
        <f>IF(LEN(A2390)=0,"",INDEX('Smelter Look-up'!$A:$A,MATCH($A2390,'Smelter Look-up'!$E:$E,0)))</f>
        <v/>
      </c>
      <c r="C2390" s="219" t="str">
        <f>IF(LEN(A2390)=0,"",INDEX('Smelter Look-up'!$C:$C,MATCH($A2390,'Smelter Look-up'!$E:$E,0)))</f>
        <v/>
      </c>
      <c r="D2390" s="278"/>
      <c r="E2390" s="215" t="s">
        <v>15631</v>
      </c>
      <c r="F2390" s="215" t="s">
        <v>15631</v>
      </c>
      <c r="G2390" s="215" t="s">
        <v>15631</v>
      </c>
      <c r="H2390" s="216" t="str">
        <f ca="1">IF(ISERROR($V2390),"",OFFSET('Smelter Look-up'!$G$4,$V2390-4,0))</f>
        <v/>
      </c>
      <c r="I2390" s="217" t="s">
        <v>15631</v>
      </c>
      <c r="J2390" s="217" t="s">
        <v>15631</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f t="shared" si="340"/>
        <v>0</v>
      </c>
      <c r="Y2390" s="271"/>
      <c r="Z2390" s="271"/>
      <c r="AB2390" s="273" t="str">
        <f t="shared" si="341"/>
        <v/>
      </c>
    </row>
    <row r="2391" spans="1:28" s="272" customFormat="1" ht="20.25">
      <c r="A2391" s="214"/>
      <c r="B2391" s="215" t="str">
        <f>IF(LEN(A2391)=0,"",INDEX('Smelter Look-up'!$A:$A,MATCH($A2391,'Smelter Look-up'!$E:$E,0)))</f>
        <v/>
      </c>
      <c r="C2391" s="219" t="str">
        <f>IF(LEN(A2391)=0,"",INDEX('Smelter Look-up'!$C:$C,MATCH($A2391,'Smelter Look-up'!$E:$E,0)))</f>
        <v/>
      </c>
      <c r="D2391" s="278"/>
      <c r="E2391" s="215" t="s">
        <v>15631</v>
      </c>
      <c r="F2391" s="215" t="s">
        <v>15631</v>
      </c>
      <c r="G2391" s="215" t="s">
        <v>15631</v>
      </c>
      <c r="H2391" s="216" t="str">
        <f ca="1">IF(ISERROR($V2391),"",OFFSET('Smelter Look-up'!$G$4,$V2391-4,0))</f>
        <v/>
      </c>
      <c r="I2391" s="217" t="s">
        <v>15631</v>
      </c>
      <c r="J2391" s="217" t="s">
        <v>15631</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f t="shared" si="340"/>
        <v>0</v>
      </c>
      <c r="Y2391" s="271"/>
      <c r="Z2391" s="271"/>
      <c r="AB2391" s="273" t="str">
        <f t="shared" si="341"/>
        <v/>
      </c>
    </row>
    <row r="2392" spans="1:28" s="272" customFormat="1" ht="20.25">
      <c r="A2392" s="214"/>
      <c r="B2392" s="215" t="str">
        <f>IF(LEN(A2392)=0,"",INDEX('Smelter Look-up'!$A:$A,MATCH($A2392,'Smelter Look-up'!$E:$E,0)))</f>
        <v/>
      </c>
      <c r="C2392" s="219" t="str">
        <f>IF(LEN(A2392)=0,"",INDEX('Smelter Look-up'!$C:$C,MATCH($A2392,'Smelter Look-up'!$E:$E,0)))</f>
        <v/>
      </c>
      <c r="D2392" s="278"/>
      <c r="E2392" s="215" t="s">
        <v>15631</v>
      </c>
      <c r="F2392" s="215" t="s">
        <v>15631</v>
      </c>
      <c r="G2392" s="215" t="s">
        <v>15631</v>
      </c>
      <c r="H2392" s="216" t="str">
        <f ca="1">IF(ISERROR($V2392),"",OFFSET('Smelter Look-up'!$G$4,$V2392-4,0))</f>
        <v/>
      </c>
      <c r="I2392" s="217" t="s">
        <v>15631</v>
      </c>
      <c r="J2392" s="217" t="s">
        <v>15631</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si="340"/>
        <v>0</v>
      </c>
      <c r="Y2392" s="271"/>
      <c r="Z2392" s="271"/>
      <c r="AB2392" s="273" t="str">
        <f t="shared" si="341"/>
        <v/>
      </c>
    </row>
    <row r="2393" spans="1:28" s="272" customFormat="1" ht="20.25">
      <c r="A2393" s="214"/>
      <c r="B2393" s="215" t="str">
        <f>IF(LEN(A2393)=0,"",INDEX('Smelter Look-up'!$A:$A,MATCH($A2393,'Smelter Look-up'!$E:$E,0)))</f>
        <v/>
      </c>
      <c r="C2393" s="219" t="str">
        <f>IF(LEN(A2393)=0,"",INDEX('Smelter Look-up'!$C:$C,MATCH($A2393,'Smelter Look-up'!$E:$E,0)))</f>
        <v/>
      </c>
      <c r="D2393" s="278"/>
      <c r="E2393" s="215" t="s">
        <v>15631</v>
      </c>
      <c r="F2393" s="215" t="s">
        <v>15631</v>
      </c>
      <c r="G2393" s="215" t="s">
        <v>15631</v>
      </c>
      <c r="H2393" s="216" t="str">
        <f ca="1">IF(ISERROR($V2393),"",OFFSET('Smelter Look-up'!$G$4,$V2393-4,0))</f>
        <v/>
      </c>
      <c r="I2393" s="217" t="s">
        <v>15631</v>
      </c>
      <c r="J2393" s="217" t="s">
        <v>15631</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si="340"/>
        <v>0</v>
      </c>
      <c r="Y2393" s="271"/>
      <c r="Z2393" s="271"/>
      <c r="AB2393" s="273" t="str">
        <f t="shared" si="341"/>
        <v/>
      </c>
    </row>
    <row r="2394" spans="1:28" s="272" customFormat="1" ht="20.25">
      <c r="A2394" s="214"/>
      <c r="B2394" s="215" t="str">
        <f>IF(LEN(A2394)=0,"",INDEX('Smelter Look-up'!$A:$A,MATCH($A2394,'Smelter Look-up'!$E:$E,0)))</f>
        <v/>
      </c>
      <c r="C2394" s="219" t="str">
        <f>IF(LEN(A2394)=0,"",INDEX('Smelter Look-up'!$C:$C,MATCH($A2394,'Smelter Look-up'!$E:$E,0)))</f>
        <v/>
      </c>
      <c r="D2394" s="278"/>
      <c r="E2394" s="215" t="s">
        <v>15631</v>
      </c>
      <c r="F2394" s="215" t="s">
        <v>15631</v>
      </c>
      <c r="G2394" s="215" t="s">
        <v>15631</v>
      </c>
      <c r="H2394" s="216" t="str">
        <f ca="1">IF(ISERROR($V2394),"",OFFSET('Smelter Look-up'!$G$4,$V2394-4,0))</f>
        <v/>
      </c>
      <c r="I2394" s="217" t="s">
        <v>15631</v>
      </c>
      <c r="J2394" s="217" t="s">
        <v>15631</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si="340"/>
        <v>0</v>
      </c>
      <c r="Y2394" s="271"/>
      <c r="Z2394" s="271"/>
      <c r="AB2394" s="273" t="str">
        <f t="shared" si="341"/>
        <v/>
      </c>
    </row>
    <row r="2395" spans="1:28" s="272" customFormat="1" ht="20.25">
      <c r="A2395" s="214"/>
      <c r="B2395" s="215" t="str">
        <f>IF(LEN(A2395)=0,"",INDEX('Smelter Look-up'!$A:$A,MATCH($A2395,'Smelter Look-up'!$E:$E,0)))</f>
        <v/>
      </c>
      <c r="C2395" s="219" t="str">
        <f>IF(LEN(A2395)=0,"",INDEX('Smelter Look-up'!$C:$C,MATCH($A2395,'Smelter Look-up'!$E:$E,0)))</f>
        <v/>
      </c>
      <c r="D2395" s="278"/>
      <c r="E2395" s="215" t="s">
        <v>15631</v>
      </c>
      <c r="F2395" s="215" t="s">
        <v>15631</v>
      </c>
      <c r="G2395" s="215" t="s">
        <v>15631</v>
      </c>
      <c r="H2395" s="216" t="str">
        <f ca="1">IF(ISERROR($V2395),"",OFFSET('Smelter Look-up'!$G$4,$V2395-4,0))</f>
        <v/>
      </c>
      <c r="I2395" s="217" t="s">
        <v>15631</v>
      </c>
      <c r="J2395" s="217" t="s">
        <v>15631</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
        <v>15631</v>
      </c>
      <c r="F2396" s="215" t="s">
        <v>15631</v>
      </c>
      <c r="G2396" s="215" t="s">
        <v>15631</v>
      </c>
      <c r="H2396" s="216" t="str">
        <f ca="1">IF(ISERROR($V2396),"",OFFSET('Smelter Look-up'!$G$4,$V2396-4,0))</f>
        <v/>
      </c>
      <c r="I2396" s="217" t="s">
        <v>15631</v>
      </c>
      <c r="J2396" s="217" t="s">
        <v>15631</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
        <v>15631</v>
      </c>
      <c r="F2397" s="215" t="s">
        <v>15631</v>
      </c>
      <c r="G2397" s="215" t="s">
        <v>15631</v>
      </c>
      <c r="H2397" s="216" t="str">
        <f ca="1">IF(ISERROR($V2397),"",OFFSET('Smelter Look-up'!$G$4,$V2397-4,0))</f>
        <v/>
      </c>
      <c r="I2397" s="217" t="s">
        <v>15631</v>
      </c>
      <c r="J2397" s="217" t="s">
        <v>15631</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
        <v>15631</v>
      </c>
      <c r="F2398" s="215" t="s">
        <v>15631</v>
      </c>
      <c r="G2398" s="215" t="s">
        <v>15631</v>
      </c>
      <c r="H2398" s="216" t="str">
        <f ca="1">IF(ISERROR($V2398),"",OFFSET('Smelter Look-up'!$G$4,$V2398-4,0))</f>
        <v/>
      </c>
      <c r="I2398" s="217" t="s">
        <v>15631</v>
      </c>
      <c r="J2398" s="217" t="s">
        <v>15631</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
        <v>15631</v>
      </c>
      <c r="F2399" s="215" t="s">
        <v>15631</v>
      </c>
      <c r="G2399" s="215" t="s">
        <v>15631</v>
      </c>
      <c r="H2399" s="216" t="str">
        <f ca="1">IF(ISERROR($V2399),"",OFFSET('Smelter Look-up'!$G$4,$V2399-4,0))</f>
        <v/>
      </c>
      <c r="I2399" s="217" t="s">
        <v>15631</v>
      </c>
      <c r="J2399" s="217" t="s">
        <v>15631</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
        <v>15631</v>
      </c>
      <c r="F2400" s="215" t="s">
        <v>15631</v>
      </c>
      <c r="G2400" s="215" t="s">
        <v>15631</v>
      </c>
      <c r="H2400" s="216" t="str">
        <f ca="1">IF(ISERROR($V2400),"",OFFSET('Smelter Look-up'!$G$4,$V2400-4,0))</f>
        <v/>
      </c>
      <c r="I2400" s="217" t="s">
        <v>15631</v>
      </c>
      <c r="J2400" s="217" t="s">
        <v>15631</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
        <v>15631</v>
      </c>
      <c r="F2401" s="215" t="s">
        <v>15631</v>
      </c>
      <c r="G2401" s="215" t="s">
        <v>15631</v>
      </c>
      <c r="H2401" s="216" t="str">
        <f ca="1">IF(ISERROR($V2401),"",OFFSET('Smelter Look-up'!$G$4,$V2401-4,0))</f>
        <v/>
      </c>
      <c r="I2401" s="217" t="s">
        <v>15631</v>
      </c>
      <c r="J2401" s="217" t="s">
        <v>15631</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
        <v>15631</v>
      </c>
      <c r="F2402" s="215" t="s">
        <v>15631</v>
      </c>
      <c r="G2402" s="215" t="s">
        <v>15631</v>
      </c>
      <c r="H2402" s="216" t="str">
        <f ca="1">IF(ISERROR($V2402),"",OFFSET('Smelter Look-up'!$G$4,$V2402-4,0))</f>
        <v/>
      </c>
      <c r="I2402" s="217" t="s">
        <v>15631</v>
      </c>
      <c r="J2402" s="217" t="s">
        <v>15631</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
        <v>15631</v>
      </c>
      <c r="F2403" s="215" t="s">
        <v>15631</v>
      </c>
      <c r="G2403" s="215" t="s">
        <v>15631</v>
      </c>
      <c r="H2403" s="216" t="str">
        <f ca="1">IF(ISERROR($V2403),"",OFFSET('Smelter Look-up'!$G$4,$V2403-4,0))</f>
        <v/>
      </c>
      <c r="I2403" s="217" t="s">
        <v>15631</v>
      </c>
      <c r="J2403" s="217" t="s">
        <v>15631</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
        <v>15631</v>
      </c>
      <c r="F2404" s="215" t="s">
        <v>15631</v>
      </c>
      <c r="G2404" s="215" t="s">
        <v>15631</v>
      </c>
      <c r="H2404" s="216" t="str">
        <f ca="1">IF(ISERROR($V2404),"",OFFSET('Smelter Look-up'!$G$4,$V2404-4,0))</f>
        <v/>
      </c>
      <c r="I2404" s="217" t="s">
        <v>15631</v>
      </c>
      <c r="J2404" s="217" t="s">
        <v>15631</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
        <v>15631</v>
      </c>
      <c r="F2405" s="215" t="s">
        <v>15631</v>
      </c>
      <c r="G2405" s="215" t="s">
        <v>15631</v>
      </c>
      <c r="H2405" s="216" t="str">
        <f ca="1">IF(ISERROR($V2405),"",OFFSET('Smelter Look-up'!$G$4,$V2405-4,0))</f>
        <v/>
      </c>
      <c r="I2405" s="217" t="s">
        <v>15631</v>
      </c>
      <c r="J2405" s="217" t="s">
        <v>15631</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
        <v>15631</v>
      </c>
      <c r="F2406" s="215" t="s">
        <v>15631</v>
      </c>
      <c r="G2406" s="215" t="s">
        <v>15631</v>
      </c>
      <c r="H2406" s="216" t="str">
        <f ca="1">IF(ISERROR($V2406),"",OFFSET('Smelter Look-up'!$G$4,$V2406-4,0))</f>
        <v/>
      </c>
      <c r="I2406" s="217" t="s">
        <v>15631</v>
      </c>
      <c r="J2406" s="217" t="s">
        <v>15631</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
        <v>15631</v>
      </c>
      <c r="F2407" s="215" t="s">
        <v>15631</v>
      </c>
      <c r="G2407" s="215" t="s">
        <v>15631</v>
      </c>
      <c r="H2407" s="216" t="str">
        <f ca="1">IF(ISERROR($V2407),"",OFFSET('Smelter Look-up'!$G$4,$V2407-4,0))</f>
        <v/>
      </c>
      <c r="I2407" s="217" t="s">
        <v>15631</v>
      </c>
      <c r="J2407" s="217" t="s">
        <v>15631</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
        <v>15631</v>
      </c>
      <c r="F2408" s="215" t="s">
        <v>15631</v>
      </c>
      <c r="G2408" s="215" t="s">
        <v>15631</v>
      </c>
      <c r="H2408" s="216" t="str">
        <f ca="1">IF(ISERROR($V2408),"",OFFSET('Smelter Look-up'!$G$4,$V2408-4,0))</f>
        <v/>
      </c>
      <c r="I2408" s="217" t="s">
        <v>15631</v>
      </c>
      <c r="J2408" s="217" t="s">
        <v>15631</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
        <v>15631</v>
      </c>
      <c r="F2409" s="215" t="s">
        <v>15631</v>
      </c>
      <c r="G2409" s="215" t="s">
        <v>15631</v>
      </c>
      <c r="H2409" s="216" t="str">
        <f ca="1">IF(ISERROR($V2409),"",OFFSET('Smelter Look-up'!$G$4,$V2409-4,0))</f>
        <v/>
      </c>
      <c r="I2409" s="217" t="s">
        <v>15631</v>
      </c>
      <c r="J2409" s="217" t="s">
        <v>15631</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
        <v>15631</v>
      </c>
      <c r="F2410" s="215" t="s">
        <v>15631</v>
      </c>
      <c r="G2410" s="215" t="s">
        <v>15631</v>
      </c>
      <c r="H2410" s="216" t="str">
        <f ca="1">IF(ISERROR($V2410),"",OFFSET('Smelter Look-up'!$G$4,$V2410-4,0))</f>
        <v/>
      </c>
      <c r="I2410" s="217" t="s">
        <v>15631</v>
      </c>
      <c r="J2410" s="217" t="s">
        <v>15631</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
        <v>15631</v>
      </c>
      <c r="F2411" s="215" t="s">
        <v>15631</v>
      </c>
      <c r="G2411" s="215" t="s">
        <v>15631</v>
      </c>
      <c r="H2411" s="216" t="str">
        <f ca="1">IF(ISERROR($V2411),"",OFFSET('Smelter Look-up'!$G$4,$V2411-4,0))</f>
        <v/>
      </c>
      <c r="I2411" s="217" t="s">
        <v>15631</v>
      </c>
      <c r="J2411" s="217" t="s">
        <v>15631</v>
      </c>
      <c r="K2411" s="268"/>
      <c r="L2411" s="268"/>
      <c r="M2411" s="268"/>
      <c r="N2411" s="268"/>
      <c r="O2411" s="268"/>
      <c r="P2411" s="218"/>
      <c r="Q2411" s="269"/>
      <c r="R2411" s="215" t="str">
        <f ca="1">IF(ISERROR($V2411),"",OFFSET('Smelter Look-up'!$C$4,$V2411-4,0)&amp;"")</f>
        <v/>
      </c>
      <c r="S2411" s="222" t="str">
        <f t="shared" ref="S2411" ca="1" si="342">IF(B2411="","",IF(ISERROR(MATCH($E2411,CL,0)),"Unknown",INDIRECT("'C'!$A$"&amp;MATCH($E2411,CL,0)+1)))</f>
        <v/>
      </c>
      <c r="T2411" s="222" t="str">
        <f ca="1">IF(B2411="","",IF(ISERROR(MATCH($J2411,SorP!$B$1:$B$6230,0)),"",INDIRECT("'SorP'!$A$"&amp;MATCH($J2411,SorP!$B$1:$B$6230,0))))</f>
        <v/>
      </c>
      <c r="U2411" s="238"/>
      <c r="V2411" s="270" t="e">
        <f>IF(C2411="",NA(),MATCH($B2411&amp;$C2411,'Smelter Look-up'!$J:$J,0))</f>
        <v>#N/A</v>
      </c>
      <c r="W2411" s="271"/>
      <c r="X2411" s="271">
        <f t="shared" ref="X2411" si="343">IF(AND(C2411="Smelter not listed",OR(LEN(D2411)=0,LEN(E2411)=0)),1,0)</f>
        <v>0</v>
      </c>
      <c r="Y2411" s="271"/>
      <c r="Z2411" s="271"/>
      <c r="AB2411" s="273" t="str">
        <f t="shared" ref="AB2411" si="344">B2411&amp;C2411</f>
        <v/>
      </c>
    </row>
    <row r="2412" spans="1:28" s="272" customFormat="1" ht="20.25">
      <c r="A2412" s="214"/>
      <c r="B2412" s="215" t="str">
        <f>IF(LEN(A2412)=0,"",INDEX('Smelter Look-up'!$A:$A,MATCH($A2412,'Smelter Look-up'!$E:$E,0)))</f>
        <v/>
      </c>
      <c r="C2412" s="219" t="str">
        <f>IF(LEN(A2412)=0,"",INDEX('Smelter Look-up'!$C:$C,MATCH($A2412,'Smelter Look-up'!$E:$E,0)))</f>
        <v/>
      </c>
      <c r="D2412" s="278"/>
      <c r="E2412" s="215" t="s">
        <v>15631</v>
      </c>
      <c r="F2412" s="215" t="s">
        <v>15631</v>
      </c>
      <c r="G2412" s="215" t="s">
        <v>15631</v>
      </c>
      <c r="H2412" s="216" t="str">
        <f ca="1">IF(ISERROR($V2412),"",OFFSET('Smelter Look-up'!$G$4,$V2412-4,0))</f>
        <v/>
      </c>
      <c r="I2412" s="217" t="s">
        <v>15631</v>
      </c>
      <c r="J2412" s="217" t="s">
        <v>15631</v>
      </c>
      <c r="K2412" s="268"/>
      <c r="L2412" s="268"/>
      <c r="M2412" s="268"/>
      <c r="N2412" s="268"/>
      <c r="O2412" s="268"/>
      <c r="P2412" s="218"/>
      <c r="Q2412" s="269"/>
      <c r="R2412" s="215" t="str">
        <f ca="1">IF(ISERROR($V2412),"",OFFSET('Smelter Look-up'!$C$4,$V2412-4,0)&amp;"")</f>
        <v/>
      </c>
      <c r="S2412" s="222" t="str">
        <f t="shared" ref="S2412:S2443" ca="1" si="345">IF(B2412="","",IF(ISERROR(MATCH($E2412,CL,0)),"Unknown",INDIRECT("'C'!$A$"&amp;MATCH($E2412,CL,0)+1)))</f>
        <v/>
      </c>
      <c r="T2412" s="222" t="str">
        <f ca="1">IF(B2412="","",IF(ISERROR(MATCH($J2412,SorP!$B$1:$B$6230,0)),"",INDIRECT("'SorP'!$A$"&amp;MATCH($J2412,SorP!$B$1:$B$6230,0))))</f>
        <v/>
      </c>
      <c r="U2412" s="238"/>
      <c r="V2412" s="270" t="e">
        <f>IF(C2412="",NA(),MATCH($B2412&amp;$C2412,'Smelter Look-up'!$J:$J,0))</f>
        <v>#N/A</v>
      </c>
      <c r="W2412" s="271"/>
      <c r="X2412" s="271">
        <f t="shared" ref="X2412:X2443" si="346">IF(AND(C2412="Smelter not listed",OR(LEN(D2412)=0,LEN(E2412)=0)),1,0)</f>
        <v>0</v>
      </c>
      <c r="Y2412" s="271"/>
      <c r="Z2412" s="271"/>
      <c r="AB2412" s="273" t="str">
        <f t="shared" ref="AB2412:AB2443" si="347">B2412&amp;C2412</f>
        <v/>
      </c>
    </row>
    <row r="2413" spans="1:28" s="272" customFormat="1" ht="20.25">
      <c r="A2413" s="214"/>
      <c r="B2413" s="215" t="str">
        <f>IF(LEN(A2413)=0,"",INDEX('Smelter Look-up'!$A:$A,MATCH($A2413,'Smelter Look-up'!$E:$E,0)))</f>
        <v/>
      </c>
      <c r="C2413" s="219" t="str">
        <f>IF(LEN(A2413)=0,"",INDEX('Smelter Look-up'!$C:$C,MATCH($A2413,'Smelter Look-up'!$E:$E,0)))</f>
        <v/>
      </c>
      <c r="D2413" s="278"/>
      <c r="E2413" s="215" t="s">
        <v>15631</v>
      </c>
      <c r="F2413" s="215" t="s">
        <v>15631</v>
      </c>
      <c r="G2413" s="215" t="s">
        <v>15631</v>
      </c>
      <c r="H2413" s="216" t="str">
        <f ca="1">IF(ISERROR($V2413),"",OFFSET('Smelter Look-up'!$G$4,$V2413-4,0))</f>
        <v/>
      </c>
      <c r="I2413" s="217" t="s">
        <v>15631</v>
      </c>
      <c r="J2413" s="217" t="s">
        <v>15631</v>
      </c>
      <c r="K2413" s="268"/>
      <c r="L2413" s="268"/>
      <c r="M2413" s="268"/>
      <c r="N2413" s="268"/>
      <c r="O2413" s="268"/>
      <c r="P2413" s="218"/>
      <c r="Q2413" s="269"/>
      <c r="R2413" s="215" t="str">
        <f ca="1">IF(ISERROR($V2413),"",OFFSET('Smelter Look-up'!$C$4,$V2413-4,0)&amp;"")</f>
        <v/>
      </c>
      <c r="S2413" s="222" t="str">
        <f t="shared" ca="1" si="345"/>
        <v/>
      </c>
      <c r="T2413" s="222" t="str">
        <f ca="1">IF(B2413="","",IF(ISERROR(MATCH($J2413,SorP!$B$1:$B$6230,0)),"",INDIRECT("'SorP'!$A$"&amp;MATCH($J2413,SorP!$B$1:$B$6230,0))))</f>
        <v/>
      </c>
      <c r="U2413" s="238"/>
      <c r="V2413" s="270" t="e">
        <f>IF(C2413="",NA(),MATCH($B2413&amp;$C2413,'Smelter Look-up'!$J:$J,0))</f>
        <v>#N/A</v>
      </c>
      <c r="W2413" s="271"/>
      <c r="X2413" s="271">
        <f t="shared" si="346"/>
        <v>0</v>
      </c>
      <c r="Y2413" s="271"/>
      <c r="Z2413" s="271"/>
      <c r="AB2413" s="273" t="str">
        <f t="shared" si="347"/>
        <v/>
      </c>
    </row>
    <row r="2414" spans="1:28" s="272" customFormat="1" ht="20.25">
      <c r="A2414" s="214"/>
      <c r="B2414" s="215" t="str">
        <f>IF(LEN(A2414)=0,"",INDEX('Smelter Look-up'!$A:$A,MATCH($A2414,'Smelter Look-up'!$E:$E,0)))</f>
        <v/>
      </c>
      <c r="C2414" s="219" t="str">
        <f>IF(LEN(A2414)=0,"",INDEX('Smelter Look-up'!$C:$C,MATCH($A2414,'Smelter Look-up'!$E:$E,0)))</f>
        <v/>
      </c>
      <c r="D2414" s="278"/>
      <c r="E2414" s="215" t="s">
        <v>15631</v>
      </c>
      <c r="F2414" s="215" t="s">
        <v>15631</v>
      </c>
      <c r="G2414" s="215" t="s">
        <v>15631</v>
      </c>
      <c r="H2414" s="216" t="str">
        <f ca="1">IF(ISERROR($V2414),"",OFFSET('Smelter Look-up'!$G$4,$V2414-4,0))</f>
        <v/>
      </c>
      <c r="I2414" s="217" t="s">
        <v>15631</v>
      </c>
      <c r="J2414" s="217" t="s">
        <v>15631</v>
      </c>
      <c r="K2414" s="268"/>
      <c r="L2414" s="268"/>
      <c r="M2414" s="268"/>
      <c r="N2414" s="268"/>
      <c r="O2414" s="268"/>
      <c r="P2414" s="218"/>
      <c r="Q2414" s="269"/>
      <c r="R2414" s="215" t="str">
        <f ca="1">IF(ISERROR($V2414),"",OFFSET('Smelter Look-up'!$C$4,$V2414-4,0)&amp;"")</f>
        <v/>
      </c>
      <c r="S2414" s="222" t="str">
        <f t="shared" ca="1" si="345"/>
        <v/>
      </c>
      <c r="T2414" s="222" t="str">
        <f ca="1">IF(B2414="","",IF(ISERROR(MATCH($J2414,SorP!$B$1:$B$6230,0)),"",INDIRECT("'SorP'!$A$"&amp;MATCH($J2414,SorP!$B$1:$B$6230,0))))</f>
        <v/>
      </c>
      <c r="U2414" s="238"/>
      <c r="V2414" s="270" t="e">
        <f>IF(C2414="",NA(),MATCH($B2414&amp;$C2414,'Smelter Look-up'!$J:$J,0))</f>
        <v>#N/A</v>
      </c>
      <c r="W2414" s="271"/>
      <c r="X2414" s="271">
        <f t="shared" si="346"/>
        <v>0</v>
      </c>
      <c r="Y2414" s="271"/>
      <c r="Z2414" s="271"/>
      <c r="AB2414" s="273" t="str">
        <f t="shared" si="347"/>
        <v/>
      </c>
    </row>
    <row r="2415" spans="1:28" s="272" customFormat="1" ht="20.25">
      <c r="A2415" s="214"/>
      <c r="B2415" s="215" t="str">
        <f>IF(LEN(A2415)=0,"",INDEX('Smelter Look-up'!$A:$A,MATCH($A2415,'Smelter Look-up'!$E:$E,0)))</f>
        <v/>
      </c>
      <c r="C2415" s="219" t="str">
        <f>IF(LEN(A2415)=0,"",INDEX('Smelter Look-up'!$C:$C,MATCH($A2415,'Smelter Look-up'!$E:$E,0)))</f>
        <v/>
      </c>
      <c r="D2415" s="278"/>
      <c r="E2415" s="215" t="s">
        <v>15631</v>
      </c>
      <c r="F2415" s="215" t="s">
        <v>15631</v>
      </c>
      <c r="G2415" s="215" t="s">
        <v>15631</v>
      </c>
      <c r="H2415" s="216" t="str">
        <f ca="1">IF(ISERROR($V2415),"",OFFSET('Smelter Look-up'!$G$4,$V2415-4,0))</f>
        <v/>
      </c>
      <c r="I2415" s="217" t="s">
        <v>15631</v>
      </c>
      <c r="J2415" s="217" t="s">
        <v>15631</v>
      </c>
      <c r="K2415" s="268"/>
      <c r="L2415" s="268"/>
      <c r="M2415" s="268"/>
      <c r="N2415" s="268"/>
      <c r="O2415" s="268"/>
      <c r="P2415" s="218"/>
      <c r="Q2415" s="269"/>
      <c r="R2415" s="215" t="str">
        <f ca="1">IF(ISERROR($V2415),"",OFFSET('Smelter Look-up'!$C$4,$V2415-4,0)&amp;"")</f>
        <v/>
      </c>
      <c r="S2415" s="222" t="str">
        <f t="shared" ca="1" si="345"/>
        <v/>
      </c>
      <c r="T2415" s="222" t="str">
        <f ca="1">IF(B2415="","",IF(ISERROR(MATCH($J2415,SorP!$B$1:$B$6230,0)),"",INDIRECT("'SorP'!$A$"&amp;MATCH($J2415,SorP!$B$1:$B$6230,0))))</f>
        <v/>
      </c>
      <c r="U2415" s="238"/>
      <c r="V2415" s="270" t="e">
        <f>IF(C2415="",NA(),MATCH($B2415&amp;$C2415,'Smelter Look-up'!$J:$J,0))</f>
        <v>#N/A</v>
      </c>
      <c r="W2415" s="271"/>
      <c r="X2415" s="271">
        <f t="shared" si="346"/>
        <v>0</v>
      </c>
      <c r="Y2415" s="271"/>
      <c r="Z2415" s="271"/>
      <c r="AB2415" s="273" t="str">
        <f t="shared" si="347"/>
        <v/>
      </c>
    </row>
    <row r="2416" spans="1:28" s="272" customFormat="1" ht="20.25">
      <c r="A2416" s="214"/>
      <c r="B2416" s="215" t="str">
        <f>IF(LEN(A2416)=0,"",INDEX('Smelter Look-up'!$A:$A,MATCH($A2416,'Smelter Look-up'!$E:$E,0)))</f>
        <v/>
      </c>
      <c r="C2416" s="219" t="str">
        <f>IF(LEN(A2416)=0,"",INDEX('Smelter Look-up'!$C:$C,MATCH($A2416,'Smelter Look-up'!$E:$E,0)))</f>
        <v/>
      </c>
      <c r="D2416" s="278"/>
      <c r="E2416" s="215" t="s">
        <v>15631</v>
      </c>
      <c r="F2416" s="215" t="s">
        <v>15631</v>
      </c>
      <c r="G2416" s="215" t="s">
        <v>15631</v>
      </c>
      <c r="H2416" s="216" t="str">
        <f ca="1">IF(ISERROR($V2416),"",OFFSET('Smelter Look-up'!$G$4,$V2416-4,0))</f>
        <v/>
      </c>
      <c r="I2416" s="217" t="s">
        <v>15631</v>
      </c>
      <c r="J2416" s="217" t="s">
        <v>15631</v>
      </c>
      <c r="K2416" s="268"/>
      <c r="L2416" s="268"/>
      <c r="M2416" s="268"/>
      <c r="N2416" s="268"/>
      <c r="O2416" s="268"/>
      <c r="P2416" s="218"/>
      <c r="Q2416" s="269"/>
      <c r="R2416" s="215" t="str">
        <f ca="1">IF(ISERROR($V2416),"",OFFSET('Smelter Look-up'!$C$4,$V2416-4,0)&amp;"")</f>
        <v/>
      </c>
      <c r="S2416" s="222" t="str">
        <f t="shared" ca="1" si="345"/>
        <v/>
      </c>
      <c r="T2416" s="222" t="str">
        <f ca="1">IF(B2416="","",IF(ISERROR(MATCH($J2416,SorP!$B$1:$B$6230,0)),"",INDIRECT("'SorP'!$A$"&amp;MATCH($J2416,SorP!$B$1:$B$6230,0))))</f>
        <v/>
      </c>
      <c r="U2416" s="238"/>
      <c r="V2416" s="270" t="e">
        <f>IF(C2416="",NA(),MATCH($B2416&amp;$C2416,'Smelter Look-up'!$J:$J,0))</f>
        <v>#N/A</v>
      </c>
      <c r="W2416" s="271"/>
      <c r="X2416" s="271">
        <f t="shared" si="346"/>
        <v>0</v>
      </c>
      <c r="Y2416" s="271"/>
      <c r="Z2416" s="271"/>
      <c r="AB2416" s="273" t="str">
        <f t="shared" si="347"/>
        <v/>
      </c>
    </row>
    <row r="2417" spans="1:28" s="272" customFormat="1" ht="20.25">
      <c r="A2417" s="214"/>
      <c r="B2417" s="215" t="str">
        <f>IF(LEN(A2417)=0,"",INDEX('Smelter Look-up'!$A:$A,MATCH($A2417,'Smelter Look-up'!$E:$E,0)))</f>
        <v/>
      </c>
      <c r="C2417" s="219" t="str">
        <f>IF(LEN(A2417)=0,"",INDEX('Smelter Look-up'!$C:$C,MATCH($A2417,'Smelter Look-up'!$E:$E,0)))</f>
        <v/>
      </c>
      <c r="D2417" s="278"/>
      <c r="E2417" s="215" t="s">
        <v>15631</v>
      </c>
      <c r="F2417" s="215" t="s">
        <v>15631</v>
      </c>
      <c r="G2417" s="215" t="s">
        <v>15631</v>
      </c>
      <c r="H2417" s="216" t="str">
        <f ca="1">IF(ISERROR($V2417),"",OFFSET('Smelter Look-up'!$G$4,$V2417-4,0))</f>
        <v/>
      </c>
      <c r="I2417" s="217" t="s">
        <v>15631</v>
      </c>
      <c r="J2417" s="217" t="s">
        <v>15631</v>
      </c>
      <c r="K2417" s="268"/>
      <c r="L2417" s="268"/>
      <c r="M2417" s="268"/>
      <c r="N2417" s="268"/>
      <c r="O2417" s="268"/>
      <c r="P2417" s="218"/>
      <c r="Q2417" s="269"/>
      <c r="R2417" s="215" t="str">
        <f ca="1">IF(ISERROR($V2417),"",OFFSET('Smelter Look-up'!$C$4,$V2417-4,0)&amp;"")</f>
        <v/>
      </c>
      <c r="S2417" s="222" t="str">
        <f t="shared" ca="1" si="345"/>
        <v/>
      </c>
      <c r="T2417" s="222" t="str">
        <f ca="1">IF(B2417="","",IF(ISERROR(MATCH($J2417,SorP!$B$1:$B$6230,0)),"",INDIRECT("'SorP'!$A$"&amp;MATCH($J2417,SorP!$B$1:$B$6230,0))))</f>
        <v/>
      </c>
      <c r="U2417" s="238"/>
      <c r="V2417" s="270" t="e">
        <f>IF(C2417="",NA(),MATCH($B2417&amp;$C2417,'Smelter Look-up'!$J:$J,0))</f>
        <v>#N/A</v>
      </c>
      <c r="W2417" s="271"/>
      <c r="X2417" s="271">
        <f t="shared" si="346"/>
        <v>0</v>
      </c>
      <c r="Y2417" s="271"/>
      <c r="Z2417" s="271"/>
      <c r="AB2417" s="273" t="str">
        <f t="shared" si="347"/>
        <v/>
      </c>
    </row>
    <row r="2418" spans="1:28" s="272" customFormat="1" ht="20.25">
      <c r="A2418" s="214"/>
      <c r="B2418" s="215" t="str">
        <f>IF(LEN(A2418)=0,"",INDEX('Smelter Look-up'!$A:$A,MATCH($A2418,'Smelter Look-up'!$E:$E,0)))</f>
        <v/>
      </c>
      <c r="C2418" s="219" t="str">
        <f>IF(LEN(A2418)=0,"",INDEX('Smelter Look-up'!$C:$C,MATCH($A2418,'Smelter Look-up'!$E:$E,0)))</f>
        <v/>
      </c>
      <c r="D2418" s="278"/>
      <c r="E2418" s="215" t="s">
        <v>15631</v>
      </c>
      <c r="F2418" s="215" t="s">
        <v>15631</v>
      </c>
      <c r="G2418" s="215" t="s">
        <v>15631</v>
      </c>
      <c r="H2418" s="216" t="str">
        <f ca="1">IF(ISERROR($V2418),"",OFFSET('Smelter Look-up'!$G$4,$V2418-4,0))</f>
        <v/>
      </c>
      <c r="I2418" s="217" t="s">
        <v>15631</v>
      </c>
      <c r="J2418" s="217" t="s">
        <v>15631</v>
      </c>
      <c r="K2418" s="268"/>
      <c r="L2418" s="268"/>
      <c r="M2418" s="268"/>
      <c r="N2418" s="268"/>
      <c r="O2418" s="268"/>
      <c r="P2418" s="218"/>
      <c r="Q2418" s="269"/>
      <c r="R2418" s="215" t="str">
        <f ca="1">IF(ISERROR($V2418),"",OFFSET('Smelter Look-up'!$C$4,$V2418-4,0)&amp;"")</f>
        <v/>
      </c>
      <c r="S2418" s="222" t="str">
        <f t="shared" ca="1" si="345"/>
        <v/>
      </c>
      <c r="T2418" s="222" t="str">
        <f ca="1">IF(B2418="","",IF(ISERROR(MATCH($J2418,SorP!$B$1:$B$6230,0)),"",INDIRECT("'SorP'!$A$"&amp;MATCH($J2418,SorP!$B$1:$B$6230,0))))</f>
        <v/>
      </c>
      <c r="U2418" s="238"/>
      <c r="V2418" s="270" t="e">
        <f>IF(C2418="",NA(),MATCH($B2418&amp;$C2418,'Smelter Look-up'!$J:$J,0))</f>
        <v>#N/A</v>
      </c>
      <c r="W2418" s="271"/>
      <c r="X2418" s="271">
        <f t="shared" si="346"/>
        <v>0</v>
      </c>
      <c r="Y2418" s="271"/>
      <c r="Z2418" s="271"/>
      <c r="AB2418" s="273" t="str">
        <f t="shared" si="347"/>
        <v/>
      </c>
    </row>
    <row r="2419" spans="1:28" s="272" customFormat="1" ht="20.25">
      <c r="A2419" s="214"/>
      <c r="B2419" s="215" t="str">
        <f>IF(LEN(A2419)=0,"",INDEX('Smelter Look-up'!$A:$A,MATCH($A2419,'Smelter Look-up'!$E:$E,0)))</f>
        <v/>
      </c>
      <c r="C2419" s="219" t="str">
        <f>IF(LEN(A2419)=0,"",INDEX('Smelter Look-up'!$C:$C,MATCH($A2419,'Smelter Look-up'!$E:$E,0)))</f>
        <v/>
      </c>
      <c r="D2419" s="278"/>
      <c r="E2419" s="215" t="s">
        <v>15631</v>
      </c>
      <c r="F2419" s="215" t="s">
        <v>15631</v>
      </c>
      <c r="G2419" s="215" t="s">
        <v>15631</v>
      </c>
      <c r="H2419" s="216" t="str">
        <f ca="1">IF(ISERROR($V2419),"",OFFSET('Smelter Look-up'!$G$4,$V2419-4,0))</f>
        <v/>
      </c>
      <c r="I2419" s="217" t="s">
        <v>15631</v>
      </c>
      <c r="J2419" s="217" t="s">
        <v>15631</v>
      </c>
      <c r="K2419" s="268"/>
      <c r="L2419" s="268"/>
      <c r="M2419" s="268"/>
      <c r="N2419" s="268"/>
      <c r="O2419" s="268"/>
      <c r="P2419" s="218"/>
      <c r="Q2419" s="269"/>
      <c r="R2419" s="215" t="str">
        <f ca="1">IF(ISERROR($V2419),"",OFFSET('Smelter Look-up'!$C$4,$V2419-4,0)&amp;"")</f>
        <v/>
      </c>
      <c r="S2419" s="222" t="str">
        <f t="shared" ca="1" si="345"/>
        <v/>
      </c>
      <c r="T2419" s="222" t="str">
        <f ca="1">IF(B2419="","",IF(ISERROR(MATCH($J2419,SorP!$B$1:$B$6230,0)),"",INDIRECT("'SorP'!$A$"&amp;MATCH($J2419,SorP!$B$1:$B$6230,0))))</f>
        <v/>
      </c>
      <c r="U2419" s="238"/>
      <c r="V2419" s="270" t="e">
        <f>IF(C2419="",NA(),MATCH($B2419&amp;$C2419,'Smelter Look-up'!$J:$J,0))</f>
        <v>#N/A</v>
      </c>
      <c r="W2419" s="271"/>
      <c r="X2419" s="271">
        <f t="shared" si="346"/>
        <v>0</v>
      </c>
      <c r="Y2419" s="271"/>
      <c r="Z2419" s="271"/>
      <c r="AB2419" s="273" t="str">
        <f t="shared" si="347"/>
        <v/>
      </c>
    </row>
    <row r="2420" spans="1:28" s="272" customFormat="1" ht="20.25">
      <c r="A2420" s="214"/>
      <c r="B2420" s="215" t="str">
        <f>IF(LEN(A2420)=0,"",INDEX('Smelter Look-up'!$A:$A,MATCH($A2420,'Smelter Look-up'!$E:$E,0)))</f>
        <v/>
      </c>
      <c r="C2420" s="219" t="str">
        <f>IF(LEN(A2420)=0,"",INDEX('Smelter Look-up'!$C:$C,MATCH($A2420,'Smelter Look-up'!$E:$E,0)))</f>
        <v/>
      </c>
      <c r="D2420" s="278"/>
      <c r="E2420" s="215" t="s">
        <v>15631</v>
      </c>
      <c r="F2420" s="215" t="s">
        <v>15631</v>
      </c>
      <c r="G2420" s="215" t="s">
        <v>15631</v>
      </c>
      <c r="H2420" s="216" t="str">
        <f ca="1">IF(ISERROR($V2420),"",OFFSET('Smelter Look-up'!$G$4,$V2420-4,0))</f>
        <v/>
      </c>
      <c r="I2420" s="217" t="s">
        <v>15631</v>
      </c>
      <c r="J2420" s="217" t="s">
        <v>15631</v>
      </c>
      <c r="K2420" s="268"/>
      <c r="L2420" s="268"/>
      <c r="M2420" s="268"/>
      <c r="N2420" s="268"/>
      <c r="O2420" s="268"/>
      <c r="P2420" s="218"/>
      <c r="Q2420" s="269"/>
      <c r="R2420" s="215" t="str">
        <f ca="1">IF(ISERROR($V2420),"",OFFSET('Smelter Look-up'!$C$4,$V2420-4,0)&amp;"")</f>
        <v/>
      </c>
      <c r="S2420" s="222" t="str">
        <f t="shared" ca="1" si="345"/>
        <v/>
      </c>
      <c r="T2420" s="222" t="str">
        <f ca="1">IF(B2420="","",IF(ISERROR(MATCH($J2420,SorP!$B$1:$B$6230,0)),"",INDIRECT("'SorP'!$A$"&amp;MATCH($J2420,SorP!$B$1:$B$6230,0))))</f>
        <v/>
      </c>
      <c r="U2420" s="238"/>
      <c r="V2420" s="270" t="e">
        <f>IF(C2420="",NA(),MATCH($B2420&amp;$C2420,'Smelter Look-up'!$J:$J,0))</f>
        <v>#N/A</v>
      </c>
      <c r="W2420" s="271"/>
      <c r="X2420" s="271">
        <f t="shared" si="346"/>
        <v>0</v>
      </c>
      <c r="Y2420" s="271"/>
      <c r="Z2420" s="271"/>
      <c r="AB2420" s="273" t="str">
        <f t="shared" si="347"/>
        <v/>
      </c>
    </row>
    <row r="2421" spans="1:28" s="272" customFormat="1" ht="20.25">
      <c r="A2421" s="214"/>
      <c r="B2421" s="215" t="str">
        <f>IF(LEN(A2421)=0,"",INDEX('Smelter Look-up'!$A:$A,MATCH($A2421,'Smelter Look-up'!$E:$E,0)))</f>
        <v/>
      </c>
      <c r="C2421" s="219" t="str">
        <f>IF(LEN(A2421)=0,"",INDEX('Smelter Look-up'!$C:$C,MATCH($A2421,'Smelter Look-up'!$E:$E,0)))</f>
        <v/>
      </c>
      <c r="D2421" s="278"/>
      <c r="E2421" s="215" t="s">
        <v>15631</v>
      </c>
      <c r="F2421" s="215" t="s">
        <v>15631</v>
      </c>
      <c r="G2421" s="215" t="s">
        <v>15631</v>
      </c>
      <c r="H2421" s="216" t="str">
        <f ca="1">IF(ISERROR($V2421),"",OFFSET('Smelter Look-up'!$G$4,$V2421-4,0))</f>
        <v/>
      </c>
      <c r="I2421" s="217" t="s">
        <v>15631</v>
      </c>
      <c r="J2421" s="217" t="s">
        <v>15631</v>
      </c>
      <c r="K2421" s="268"/>
      <c r="L2421" s="268"/>
      <c r="M2421" s="268"/>
      <c r="N2421" s="268"/>
      <c r="O2421" s="268"/>
      <c r="P2421" s="218"/>
      <c r="Q2421" s="269"/>
      <c r="R2421" s="215" t="str">
        <f ca="1">IF(ISERROR($V2421),"",OFFSET('Smelter Look-up'!$C$4,$V2421-4,0)&amp;"")</f>
        <v/>
      </c>
      <c r="S2421" s="222" t="str">
        <f t="shared" ca="1" si="345"/>
        <v/>
      </c>
      <c r="T2421" s="222" t="str">
        <f ca="1">IF(B2421="","",IF(ISERROR(MATCH($J2421,SorP!$B$1:$B$6230,0)),"",INDIRECT("'SorP'!$A$"&amp;MATCH($J2421,SorP!$B$1:$B$6230,0))))</f>
        <v/>
      </c>
      <c r="U2421" s="238"/>
      <c r="V2421" s="270" t="e">
        <f>IF(C2421="",NA(),MATCH($B2421&amp;$C2421,'Smelter Look-up'!$J:$J,0))</f>
        <v>#N/A</v>
      </c>
      <c r="W2421" s="271"/>
      <c r="X2421" s="271">
        <f t="shared" si="346"/>
        <v>0</v>
      </c>
      <c r="Y2421" s="271"/>
      <c r="Z2421" s="271"/>
      <c r="AB2421" s="273" t="str">
        <f t="shared" si="347"/>
        <v/>
      </c>
    </row>
    <row r="2422" spans="1:28" s="272" customFormat="1" ht="20.25">
      <c r="A2422" s="214"/>
      <c r="B2422" s="215" t="str">
        <f>IF(LEN(A2422)=0,"",INDEX('Smelter Look-up'!$A:$A,MATCH($A2422,'Smelter Look-up'!$E:$E,0)))</f>
        <v/>
      </c>
      <c r="C2422" s="219" t="str">
        <f>IF(LEN(A2422)=0,"",INDEX('Smelter Look-up'!$C:$C,MATCH($A2422,'Smelter Look-up'!$E:$E,0)))</f>
        <v/>
      </c>
      <c r="D2422" s="278"/>
      <c r="E2422" s="215" t="s">
        <v>15631</v>
      </c>
      <c r="F2422" s="215" t="s">
        <v>15631</v>
      </c>
      <c r="G2422" s="215" t="s">
        <v>15631</v>
      </c>
      <c r="H2422" s="216" t="str">
        <f ca="1">IF(ISERROR($V2422),"",OFFSET('Smelter Look-up'!$G$4,$V2422-4,0))</f>
        <v/>
      </c>
      <c r="I2422" s="217" t="s">
        <v>15631</v>
      </c>
      <c r="J2422" s="217" t="s">
        <v>15631</v>
      </c>
      <c r="K2422" s="268"/>
      <c r="L2422" s="268"/>
      <c r="M2422" s="268"/>
      <c r="N2422" s="268"/>
      <c r="O2422" s="268"/>
      <c r="P2422" s="218"/>
      <c r="Q2422" s="269"/>
      <c r="R2422" s="215" t="str">
        <f ca="1">IF(ISERROR($V2422),"",OFFSET('Smelter Look-up'!$C$4,$V2422-4,0)&amp;"")</f>
        <v/>
      </c>
      <c r="S2422" s="222" t="str">
        <f t="shared" ca="1" si="345"/>
        <v/>
      </c>
      <c r="T2422" s="222" t="str">
        <f ca="1">IF(B2422="","",IF(ISERROR(MATCH($J2422,SorP!$B$1:$B$6230,0)),"",INDIRECT("'SorP'!$A$"&amp;MATCH($J2422,SorP!$B$1:$B$6230,0))))</f>
        <v/>
      </c>
      <c r="U2422" s="238"/>
      <c r="V2422" s="270" t="e">
        <f>IF(C2422="",NA(),MATCH($B2422&amp;$C2422,'Smelter Look-up'!$J:$J,0))</f>
        <v>#N/A</v>
      </c>
      <c r="W2422" s="271"/>
      <c r="X2422" s="271">
        <f t="shared" si="346"/>
        <v>0</v>
      </c>
      <c r="Y2422" s="271"/>
      <c r="Z2422" s="271"/>
      <c r="AB2422" s="273" t="str">
        <f t="shared" si="347"/>
        <v/>
      </c>
    </row>
    <row r="2423" spans="1:28" s="272" customFormat="1" ht="20.25">
      <c r="A2423" s="214"/>
      <c r="B2423" s="215" t="str">
        <f>IF(LEN(A2423)=0,"",INDEX('Smelter Look-up'!$A:$A,MATCH($A2423,'Smelter Look-up'!$E:$E,0)))</f>
        <v/>
      </c>
      <c r="C2423" s="219" t="str">
        <f>IF(LEN(A2423)=0,"",INDEX('Smelter Look-up'!$C:$C,MATCH($A2423,'Smelter Look-up'!$E:$E,0)))</f>
        <v/>
      </c>
      <c r="D2423" s="278"/>
      <c r="E2423" s="215" t="s">
        <v>15631</v>
      </c>
      <c r="F2423" s="215" t="s">
        <v>15631</v>
      </c>
      <c r="G2423" s="215" t="s">
        <v>15631</v>
      </c>
      <c r="H2423" s="216" t="str">
        <f ca="1">IF(ISERROR($V2423),"",OFFSET('Smelter Look-up'!$G$4,$V2423-4,0))</f>
        <v/>
      </c>
      <c r="I2423" s="217" t="s">
        <v>15631</v>
      </c>
      <c r="J2423" s="217" t="s">
        <v>15631</v>
      </c>
      <c r="K2423" s="268"/>
      <c r="L2423" s="268"/>
      <c r="M2423" s="268"/>
      <c r="N2423" s="268"/>
      <c r="O2423" s="268"/>
      <c r="P2423" s="218"/>
      <c r="Q2423" s="269"/>
      <c r="R2423" s="215" t="str">
        <f ca="1">IF(ISERROR($V2423),"",OFFSET('Smelter Look-up'!$C$4,$V2423-4,0)&amp;"")</f>
        <v/>
      </c>
      <c r="S2423" s="222" t="str">
        <f t="shared" ca="1" si="345"/>
        <v/>
      </c>
      <c r="T2423" s="222" t="str">
        <f ca="1">IF(B2423="","",IF(ISERROR(MATCH($J2423,SorP!$B$1:$B$6230,0)),"",INDIRECT("'SorP'!$A$"&amp;MATCH($J2423,SorP!$B$1:$B$6230,0))))</f>
        <v/>
      </c>
      <c r="U2423" s="238"/>
      <c r="V2423" s="270" t="e">
        <f>IF(C2423="",NA(),MATCH($B2423&amp;$C2423,'Smelter Look-up'!$J:$J,0))</f>
        <v>#N/A</v>
      </c>
      <c r="W2423" s="271"/>
      <c r="X2423" s="271">
        <f t="shared" si="346"/>
        <v>0</v>
      </c>
      <c r="Y2423" s="271"/>
      <c r="Z2423" s="271"/>
      <c r="AB2423" s="273" t="str">
        <f t="shared" si="347"/>
        <v/>
      </c>
    </row>
    <row r="2424" spans="1:28" s="272" customFormat="1" ht="20.25">
      <c r="A2424" s="214"/>
      <c r="B2424" s="215" t="str">
        <f>IF(LEN(A2424)=0,"",INDEX('Smelter Look-up'!$A:$A,MATCH($A2424,'Smelter Look-up'!$E:$E,0)))</f>
        <v/>
      </c>
      <c r="C2424" s="219" t="str">
        <f>IF(LEN(A2424)=0,"",INDEX('Smelter Look-up'!$C:$C,MATCH($A2424,'Smelter Look-up'!$E:$E,0)))</f>
        <v/>
      </c>
      <c r="D2424" s="278"/>
      <c r="E2424" s="215" t="s">
        <v>15631</v>
      </c>
      <c r="F2424" s="215" t="s">
        <v>15631</v>
      </c>
      <c r="G2424" s="215" t="s">
        <v>15631</v>
      </c>
      <c r="H2424" s="216" t="str">
        <f ca="1">IF(ISERROR($V2424),"",OFFSET('Smelter Look-up'!$G$4,$V2424-4,0))</f>
        <v/>
      </c>
      <c r="I2424" s="217" t="s">
        <v>15631</v>
      </c>
      <c r="J2424" s="217" t="s">
        <v>15631</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si="346"/>
        <v>0</v>
      </c>
      <c r="Y2424" s="271"/>
      <c r="Z2424" s="271"/>
      <c r="AB2424" s="273" t="str">
        <f t="shared" si="347"/>
        <v/>
      </c>
    </row>
    <row r="2425" spans="1:28" s="272" customFormat="1" ht="20.25">
      <c r="A2425" s="214"/>
      <c r="B2425" s="215" t="str">
        <f>IF(LEN(A2425)=0,"",INDEX('Smelter Look-up'!$A:$A,MATCH($A2425,'Smelter Look-up'!$E:$E,0)))</f>
        <v/>
      </c>
      <c r="C2425" s="219" t="str">
        <f>IF(LEN(A2425)=0,"",INDEX('Smelter Look-up'!$C:$C,MATCH($A2425,'Smelter Look-up'!$E:$E,0)))</f>
        <v/>
      </c>
      <c r="D2425" s="278"/>
      <c r="E2425" s="215" t="s">
        <v>15631</v>
      </c>
      <c r="F2425" s="215" t="s">
        <v>15631</v>
      </c>
      <c r="G2425" s="215" t="s">
        <v>15631</v>
      </c>
      <c r="H2425" s="216" t="str">
        <f ca="1">IF(ISERROR($V2425),"",OFFSET('Smelter Look-up'!$G$4,$V2425-4,0))</f>
        <v/>
      </c>
      <c r="I2425" s="217" t="s">
        <v>15631</v>
      </c>
      <c r="J2425" s="217" t="s">
        <v>15631</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si="346"/>
        <v>0</v>
      </c>
      <c r="Y2425" s="271"/>
      <c r="Z2425" s="271"/>
      <c r="AB2425" s="273" t="str">
        <f t="shared" si="347"/>
        <v/>
      </c>
    </row>
    <row r="2426" spans="1:28" s="272" customFormat="1" ht="20.25">
      <c r="A2426" s="214"/>
      <c r="B2426" s="215" t="str">
        <f>IF(LEN(A2426)=0,"",INDEX('Smelter Look-up'!$A:$A,MATCH($A2426,'Smelter Look-up'!$E:$E,0)))</f>
        <v/>
      </c>
      <c r="C2426" s="219" t="str">
        <f>IF(LEN(A2426)=0,"",INDEX('Smelter Look-up'!$C:$C,MATCH($A2426,'Smelter Look-up'!$E:$E,0)))</f>
        <v/>
      </c>
      <c r="D2426" s="278"/>
      <c r="E2426" s="215" t="s">
        <v>15631</v>
      </c>
      <c r="F2426" s="215" t="s">
        <v>15631</v>
      </c>
      <c r="G2426" s="215" t="s">
        <v>15631</v>
      </c>
      <c r="H2426" s="216" t="str">
        <f ca="1">IF(ISERROR($V2426),"",OFFSET('Smelter Look-up'!$G$4,$V2426-4,0))</f>
        <v/>
      </c>
      <c r="I2426" s="217" t="s">
        <v>15631</v>
      </c>
      <c r="J2426" s="217" t="s">
        <v>15631</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si="346"/>
        <v>0</v>
      </c>
      <c r="Y2426" s="271"/>
      <c r="Z2426" s="271"/>
      <c r="AB2426" s="273" t="str">
        <f t="shared" si="347"/>
        <v/>
      </c>
    </row>
    <row r="2427" spans="1:28" s="272" customFormat="1" ht="20.25">
      <c r="A2427" s="214"/>
      <c r="B2427" s="215" t="str">
        <f>IF(LEN(A2427)=0,"",INDEX('Smelter Look-up'!$A:$A,MATCH($A2427,'Smelter Look-up'!$E:$E,0)))</f>
        <v/>
      </c>
      <c r="C2427" s="219" t="str">
        <f>IF(LEN(A2427)=0,"",INDEX('Smelter Look-up'!$C:$C,MATCH($A2427,'Smelter Look-up'!$E:$E,0)))</f>
        <v/>
      </c>
      <c r="D2427" s="278"/>
      <c r="E2427" s="215" t="s">
        <v>15631</v>
      </c>
      <c r="F2427" s="215" t="s">
        <v>15631</v>
      </c>
      <c r="G2427" s="215" t="s">
        <v>15631</v>
      </c>
      <c r="H2427" s="216" t="str">
        <f ca="1">IF(ISERROR($V2427),"",OFFSET('Smelter Look-up'!$G$4,$V2427-4,0))</f>
        <v/>
      </c>
      <c r="I2427" s="217" t="s">
        <v>15631</v>
      </c>
      <c r="J2427" s="217" t="s">
        <v>15631</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
        <v>15631</v>
      </c>
      <c r="F2428" s="215" t="s">
        <v>15631</v>
      </c>
      <c r="G2428" s="215" t="s">
        <v>15631</v>
      </c>
      <c r="H2428" s="216" t="str">
        <f ca="1">IF(ISERROR($V2428),"",OFFSET('Smelter Look-up'!$G$4,$V2428-4,0))</f>
        <v/>
      </c>
      <c r="I2428" s="217" t="s">
        <v>15631</v>
      </c>
      <c r="J2428" s="217" t="s">
        <v>15631</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
        <v>15631</v>
      </c>
      <c r="F2429" s="215" t="s">
        <v>15631</v>
      </c>
      <c r="G2429" s="215" t="s">
        <v>15631</v>
      </c>
      <c r="H2429" s="216" t="str">
        <f ca="1">IF(ISERROR($V2429),"",OFFSET('Smelter Look-up'!$G$4,$V2429-4,0))</f>
        <v/>
      </c>
      <c r="I2429" s="217" t="s">
        <v>15631</v>
      </c>
      <c r="J2429" s="217" t="s">
        <v>15631</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
        <v>15631</v>
      </c>
      <c r="F2430" s="215" t="s">
        <v>15631</v>
      </c>
      <c r="G2430" s="215" t="s">
        <v>15631</v>
      </c>
      <c r="H2430" s="216" t="str">
        <f ca="1">IF(ISERROR($V2430),"",OFFSET('Smelter Look-up'!$G$4,$V2430-4,0))</f>
        <v/>
      </c>
      <c r="I2430" s="217" t="s">
        <v>15631</v>
      </c>
      <c r="J2430" s="217" t="s">
        <v>15631</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
        <v>15631</v>
      </c>
      <c r="F2431" s="215" t="s">
        <v>15631</v>
      </c>
      <c r="G2431" s="215" t="s">
        <v>15631</v>
      </c>
      <c r="H2431" s="216" t="str">
        <f ca="1">IF(ISERROR($V2431),"",OFFSET('Smelter Look-up'!$G$4,$V2431-4,0))</f>
        <v/>
      </c>
      <c r="I2431" s="217" t="s">
        <v>15631</v>
      </c>
      <c r="J2431" s="217" t="s">
        <v>15631</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
        <v>15631</v>
      </c>
      <c r="F2432" s="215" t="s">
        <v>15631</v>
      </c>
      <c r="G2432" s="215" t="s">
        <v>15631</v>
      </c>
      <c r="H2432" s="216" t="str">
        <f ca="1">IF(ISERROR($V2432),"",OFFSET('Smelter Look-up'!$G$4,$V2432-4,0))</f>
        <v/>
      </c>
      <c r="I2432" s="217" t="s">
        <v>15631</v>
      </c>
      <c r="J2432" s="217" t="s">
        <v>15631</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
        <v>15631</v>
      </c>
      <c r="F2433" s="215" t="s">
        <v>15631</v>
      </c>
      <c r="G2433" s="215" t="s">
        <v>15631</v>
      </c>
      <c r="H2433" s="216" t="str">
        <f ca="1">IF(ISERROR($V2433),"",OFFSET('Smelter Look-up'!$G$4,$V2433-4,0))</f>
        <v/>
      </c>
      <c r="I2433" s="217" t="s">
        <v>15631</v>
      </c>
      <c r="J2433" s="217" t="s">
        <v>15631</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
        <v>15631</v>
      </c>
      <c r="F2434" s="215" t="s">
        <v>15631</v>
      </c>
      <c r="G2434" s="215" t="s">
        <v>15631</v>
      </c>
      <c r="H2434" s="216" t="str">
        <f ca="1">IF(ISERROR($V2434),"",OFFSET('Smelter Look-up'!$G$4,$V2434-4,0))</f>
        <v/>
      </c>
      <c r="I2434" s="217" t="s">
        <v>15631</v>
      </c>
      <c r="J2434" s="217" t="s">
        <v>15631</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
        <v>15631</v>
      </c>
      <c r="F2435" s="215" t="s">
        <v>15631</v>
      </c>
      <c r="G2435" s="215" t="s">
        <v>15631</v>
      </c>
      <c r="H2435" s="216" t="str">
        <f ca="1">IF(ISERROR($V2435),"",OFFSET('Smelter Look-up'!$G$4,$V2435-4,0))</f>
        <v/>
      </c>
      <c r="I2435" s="217" t="s">
        <v>15631</v>
      </c>
      <c r="J2435" s="217" t="s">
        <v>15631</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
        <v>15631</v>
      </c>
      <c r="F2436" s="215" t="s">
        <v>15631</v>
      </c>
      <c r="G2436" s="215" t="s">
        <v>15631</v>
      </c>
      <c r="H2436" s="216" t="str">
        <f ca="1">IF(ISERROR($V2436),"",OFFSET('Smelter Look-up'!$G$4,$V2436-4,0))</f>
        <v/>
      </c>
      <c r="I2436" s="217" t="s">
        <v>15631</v>
      </c>
      <c r="J2436" s="217" t="s">
        <v>15631</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
        <v>15631</v>
      </c>
      <c r="F2437" s="215" t="s">
        <v>15631</v>
      </c>
      <c r="G2437" s="215" t="s">
        <v>15631</v>
      </c>
      <c r="H2437" s="216" t="str">
        <f ca="1">IF(ISERROR($V2437),"",OFFSET('Smelter Look-up'!$G$4,$V2437-4,0))</f>
        <v/>
      </c>
      <c r="I2437" s="217" t="s">
        <v>15631</v>
      </c>
      <c r="J2437" s="217" t="s">
        <v>15631</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
        <v>15631</v>
      </c>
      <c r="F2438" s="215" t="s">
        <v>15631</v>
      </c>
      <c r="G2438" s="215" t="s">
        <v>15631</v>
      </c>
      <c r="H2438" s="216" t="str">
        <f ca="1">IF(ISERROR($V2438),"",OFFSET('Smelter Look-up'!$G$4,$V2438-4,0))</f>
        <v/>
      </c>
      <c r="I2438" s="217" t="s">
        <v>15631</v>
      </c>
      <c r="J2438" s="217" t="s">
        <v>15631</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
        <v>15631</v>
      </c>
      <c r="F2439" s="215" t="s">
        <v>15631</v>
      </c>
      <c r="G2439" s="215" t="s">
        <v>15631</v>
      </c>
      <c r="H2439" s="216" t="str">
        <f ca="1">IF(ISERROR($V2439),"",OFFSET('Smelter Look-up'!$G$4,$V2439-4,0))</f>
        <v/>
      </c>
      <c r="I2439" s="217" t="s">
        <v>15631</v>
      </c>
      <c r="J2439" s="217" t="s">
        <v>15631</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
        <v>15631</v>
      </c>
      <c r="F2440" s="215" t="s">
        <v>15631</v>
      </c>
      <c r="G2440" s="215" t="s">
        <v>15631</v>
      </c>
      <c r="H2440" s="216" t="str">
        <f ca="1">IF(ISERROR($V2440),"",OFFSET('Smelter Look-up'!$G$4,$V2440-4,0))</f>
        <v/>
      </c>
      <c r="I2440" s="217" t="s">
        <v>15631</v>
      </c>
      <c r="J2440" s="217" t="s">
        <v>15631</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
        <v>15631</v>
      </c>
      <c r="F2441" s="215" t="s">
        <v>15631</v>
      </c>
      <c r="G2441" s="215" t="s">
        <v>15631</v>
      </c>
      <c r="H2441" s="216" t="str">
        <f ca="1">IF(ISERROR($V2441),"",OFFSET('Smelter Look-up'!$G$4,$V2441-4,0))</f>
        <v/>
      </c>
      <c r="I2441" s="217" t="s">
        <v>15631</v>
      </c>
      <c r="J2441" s="217" t="s">
        <v>15631</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
        <v>15631</v>
      </c>
      <c r="F2442" s="215" t="s">
        <v>15631</v>
      </c>
      <c r="G2442" s="215" t="s">
        <v>15631</v>
      </c>
      <c r="H2442" s="216" t="str">
        <f ca="1">IF(ISERROR($V2442),"",OFFSET('Smelter Look-up'!$G$4,$V2442-4,0))</f>
        <v/>
      </c>
      <c r="I2442" s="217" t="s">
        <v>15631</v>
      </c>
      <c r="J2442" s="217" t="s">
        <v>15631</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
        <v>15631</v>
      </c>
      <c r="F2443" s="215" t="s">
        <v>15631</v>
      </c>
      <c r="G2443" s="215" t="s">
        <v>15631</v>
      </c>
      <c r="H2443" s="216" t="str">
        <f ca="1">IF(ISERROR($V2443),"",OFFSET('Smelter Look-up'!$G$4,$V2443-4,0))</f>
        <v/>
      </c>
      <c r="I2443" s="217" t="s">
        <v>15631</v>
      </c>
      <c r="J2443" s="217" t="s">
        <v>15631</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
        <v>15631</v>
      </c>
      <c r="F2444" s="215" t="s">
        <v>15631</v>
      </c>
      <c r="G2444" s="215" t="s">
        <v>15631</v>
      </c>
      <c r="H2444" s="216" t="str">
        <f ca="1">IF(ISERROR($V2444),"",OFFSET('Smelter Look-up'!$G$4,$V2444-4,0))</f>
        <v/>
      </c>
      <c r="I2444" s="217" t="s">
        <v>15631</v>
      </c>
      <c r="J2444" s="217" t="s">
        <v>15631</v>
      </c>
      <c r="K2444" s="268"/>
      <c r="L2444" s="268"/>
      <c r="M2444" s="268"/>
      <c r="N2444" s="268"/>
      <c r="O2444" s="268"/>
      <c r="P2444" s="218"/>
      <c r="Q2444" s="269"/>
      <c r="R2444" s="215" t="str">
        <f ca="1">IF(ISERROR($V2444),"",OFFSET('Smelter Look-up'!$C$4,$V2444-4,0)&amp;"")</f>
        <v/>
      </c>
      <c r="S2444" s="222" t="str">
        <f t="shared" ref="S2444:S2474" ca="1" si="348">IF(B2444="","",IF(ISERROR(MATCH($E2444,CL,0)),"Unknown",INDIRECT("'C'!$A$"&amp;MATCH($E2444,CL,0)+1)))</f>
        <v/>
      </c>
      <c r="T2444" s="222" t="str">
        <f ca="1">IF(B2444="","",IF(ISERROR(MATCH($J2444,SorP!$B$1:$B$6230,0)),"",INDIRECT("'SorP'!$A$"&amp;MATCH($J2444,SorP!$B$1:$B$6230,0))))</f>
        <v/>
      </c>
      <c r="U2444" s="238"/>
      <c r="V2444" s="270" t="e">
        <f>IF(C2444="",NA(),MATCH($B2444&amp;$C2444,'Smelter Look-up'!$J:$J,0))</f>
        <v>#N/A</v>
      </c>
      <c r="W2444" s="271"/>
      <c r="X2444" s="271">
        <f t="shared" ref="X2444:X2476" si="349">IF(AND(C2444="Smelter not listed",OR(LEN(D2444)=0,LEN(E2444)=0)),1,0)</f>
        <v>0</v>
      </c>
      <c r="Y2444" s="271"/>
      <c r="Z2444" s="271"/>
      <c r="AB2444" s="273" t="str">
        <f t="shared" ref="AB2444:AB2474" si="350">B2444&amp;C2444</f>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8"/>
        <v/>
      </c>
      <c r="T2445" s="222" t="str">
        <f ca="1">IF(B2445="","",IF(ISERROR(MATCH($J2445,SorP!$B$1:$B$6230,0)),"",INDIRECT("'SorP'!$A$"&amp;MATCH($J2445,SorP!$B$1:$B$6230,0))))</f>
        <v/>
      </c>
      <c r="U2445" s="238"/>
      <c r="V2445" s="270" t="e">
        <f>IF(C2445="",NA(),MATCH($B2445&amp;$C2445,'Smelter Look-up'!$J:$J,0))</f>
        <v>#N/A</v>
      </c>
      <c r="W2445" s="271"/>
      <c r="X2445" s="271">
        <f t="shared" ca="1" si="349"/>
        <v>0</v>
      </c>
      <c r="Y2445" s="271"/>
      <c r="Z2445" s="271"/>
      <c r="AB2445" s="273" t="str">
        <f t="shared" si="35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8"/>
        <v/>
      </c>
      <c r="T2446" s="222" t="str">
        <f ca="1">IF(B2446="","",IF(ISERROR(MATCH($J2446,SorP!$B$1:$B$6230,0)),"",INDIRECT("'SorP'!$A$"&amp;MATCH($J2446,SorP!$B$1:$B$6230,0))))</f>
        <v/>
      </c>
      <c r="U2446" s="238"/>
      <c r="V2446" s="270" t="e">
        <f>IF(C2446="",NA(),MATCH($B2446&amp;$C2446,'Smelter Look-up'!$J:$J,0))</f>
        <v>#N/A</v>
      </c>
      <c r="W2446" s="271"/>
      <c r="X2446" s="271">
        <f t="shared" ca="1" si="349"/>
        <v>0</v>
      </c>
      <c r="Y2446" s="271"/>
      <c r="Z2446" s="271"/>
      <c r="AB2446" s="273" t="str">
        <f t="shared" si="35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8"/>
        <v/>
      </c>
      <c r="T2447" s="222" t="str">
        <f ca="1">IF(B2447="","",IF(ISERROR(MATCH($J2447,SorP!$B$1:$B$6230,0)),"",INDIRECT("'SorP'!$A$"&amp;MATCH($J2447,SorP!$B$1:$B$6230,0))))</f>
        <v/>
      </c>
      <c r="U2447" s="238"/>
      <c r="V2447" s="270" t="e">
        <f>IF(C2447="",NA(),MATCH($B2447&amp;$C2447,'Smelter Look-up'!$J:$J,0))</f>
        <v>#N/A</v>
      </c>
      <c r="W2447" s="271"/>
      <c r="X2447" s="271">
        <f t="shared" ca="1" si="349"/>
        <v>0</v>
      </c>
      <c r="Y2447" s="271"/>
      <c r="Z2447" s="271"/>
      <c r="AB2447" s="273" t="str">
        <f t="shared" si="35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8"/>
        <v/>
      </c>
      <c r="T2448" s="222" t="str">
        <f ca="1">IF(B2448="","",IF(ISERROR(MATCH($J2448,SorP!$B$1:$B$6230,0)),"",INDIRECT("'SorP'!$A$"&amp;MATCH($J2448,SorP!$B$1:$B$6230,0))))</f>
        <v/>
      </c>
      <c r="U2448" s="238"/>
      <c r="V2448" s="270" t="e">
        <f>IF(C2448="",NA(),MATCH($B2448&amp;$C2448,'Smelter Look-up'!$J:$J,0))</f>
        <v>#N/A</v>
      </c>
      <c r="W2448" s="271"/>
      <c r="X2448" s="271">
        <f t="shared" ca="1" si="349"/>
        <v>0</v>
      </c>
      <c r="Y2448" s="271"/>
      <c r="Z2448" s="271"/>
      <c r="AB2448" s="273" t="str">
        <f t="shared" si="350"/>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8"/>
        <v/>
      </c>
      <c r="T2449" s="222" t="str">
        <f ca="1">IF(B2449="","",IF(ISERROR(MATCH($J2449,SorP!$B$1:$B$6230,0)),"",INDIRECT("'SorP'!$A$"&amp;MATCH($J2449,SorP!$B$1:$B$6230,0))))</f>
        <v/>
      </c>
      <c r="U2449" s="238"/>
      <c r="V2449" s="270" t="e">
        <f>IF(C2449="",NA(),MATCH($B2449&amp;$C2449,'Smelter Look-up'!$J:$J,0))</f>
        <v>#N/A</v>
      </c>
      <c r="W2449" s="271"/>
      <c r="X2449" s="271">
        <f t="shared" ca="1" si="349"/>
        <v>0</v>
      </c>
      <c r="Y2449" s="271"/>
      <c r="Z2449" s="271"/>
      <c r="AB2449" s="273" t="str">
        <f t="shared" si="350"/>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8"/>
        <v/>
      </c>
      <c r="T2450" s="222" t="str">
        <f ca="1">IF(B2450="","",IF(ISERROR(MATCH($J2450,SorP!$B$1:$B$6230,0)),"",INDIRECT("'SorP'!$A$"&amp;MATCH($J2450,SorP!$B$1:$B$6230,0))))</f>
        <v/>
      </c>
      <c r="U2450" s="238"/>
      <c r="V2450" s="270" t="e">
        <f>IF(C2450="",NA(),MATCH($B2450&amp;$C2450,'Smelter Look-up'!$J:$J,0))</f>
        <v>#N/A</v>
      </c>
      <c r="W2450" s="271"/>
      <c r="X2450" s="271">
        <f t="shared" ca="1" si="349"/>
        <v>0</v>
      </c>
      <c r="Y2450" s="271"/>
      <c r="Z2450" s="271"/>
      <c r="AB2450" s="273" t="str">
        <f t="shared" si="350"/>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8"/>
        <v/>
      </c>
      <c r="T2451" s="222" t="str">
        <f ca="1">IF(B2451="","",IF(ISERROR(MATCH($J2451,SorP!$B$1:$B$6230,0)),"",INDIRECT("'SorP'!$A$"&amp;MATCH($J2451,SorP!$B$1:$B$6230,0))))</f>
        <v/>
      </c>
      <c r="U2451" s="238"/>
      <c r="V2451" s="270" t="e">
        <f>IF(C2451="",NA(),MATCH($B2451&amp;$C2451,'Smelter Look-up'!$J:$J,0))</f>
        <v>#N/A</v>
      </c>
      <c r="W2451" s="271"/>
      <c r="X2451" s="271">
        <f t="shared" ca="1" si="349"/>
        <v>0</v>
      </c>
      <c r="Y2451" s="271"/>
      <c r="Z2451" s="271"/>
      <c r="AB2451" s="273" t="str">
        <f t="shared" si="350"/>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8"/>
        <v/>
      </c>
      <c r="T2452" s="222" t="str">
        <f ca="1">IF(B2452="","",IF(ISERROR(MATCH($J2452,SorP!$B$1:$B$6230,0)),"",INDIRECT("'SorP'!$A$"&amp;MATCH($J2452,SorP!$B$1:$B$6230,0))))</f>
        <v/>
      </c>
      <c r="U2452" s="238"/>
      <c r="V2452" s="270" t="e">
        <f>IF(C2452="",NA(),MATCH($B2452&amp;$C2452,'Smelter Look-up'!$J:$J,0))</f>
        <v>#N/A</v>
      </c>
      <c r="W2452" s="271"/>
      <c r="X2452" s="271">
        <f t="shared" ca="1" si="349"/>
        <v>0</v>
      </c>
      <c r="Y2452" s="271"/>
      <c r="Z2452" s="271"/>
      <c r="AB2452" s="273" t="str">
        <f t="shared" si="350"/>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8"/>
        <v/>
      </c>
      <c r="T2453" s="222" t="str">
        <f ca="1">IF(B2453="","",IF(ISERROR(MATCH($J2453,SorP!$B$1:$B$6230,0)),"",INDIRECT("'SorP'!$A$"&amp;MATCH($J2453,SorP!$B$1:$B$6230,0))))</f>
        <v/>
      </c>
      <c r="U2453" s="238"/>
      <c r="V2453" s="270" t="e">
        <f>IF(C2453="",NA(),MATCH($B2453&amp;$C2453,'Smelter Look-up'!$J:$J,0))</f>
        <v>#N/A</v>
      </c>
      <c r="W2453" s="271"/>
      <c r="X2453" s="271">
        <f t="shared" ca="1" si="349"/>
        <v>0</v>
      </c>
      <c r="Y2453" s="271"/>
      <c r="Z2453" s="271"/>
      <c r="AB2453" s="273" t="str">
        <f t="shared" si="350"/>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8"/>
        <v/>
      </c>
      <c r="T2454" s="222" t="str">
        <f ca="1">IF(B2454="","",IF(ISERROR(MATCH($J2454,SorP!$B$1:$B$6230,0)),"",INDIRECT("'SorP'!$A$"&amp;MATCH($J2454,SorP!$B$1:$B$6230,0))))</f>
        <v/>
      </c>
      <c r="U2454" s="238"/>
      <c r="V2454" s="270" t="e">
        <f>IF(C2454="",NA(),MATCH($B2454&amp;$C2454,'Smelter Look-up'!$J:$J,0))</f>
        <v>#N/A</v>
      </c>
      <c r="W2454" s="271"/>
      <c r="X2454" s="271">
        <f t="shared" ca="1" si="349"/>
        <v>0</v>
      </c>
      <c r="Y2454" s="271"/>
      <c r="Z2454" s="271"/>
      <c r="AB2454" s="273" t="str">
        <f t="shared" si="350"/>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8"/>
        <v/>
      </c>
      <c r="T2455" s="222" t="str">
        <f ca="1">IF(B2455="","",IF(ISERROR(MATCH($J2455,SorP!$B$1:$B$6230,0)),"",INDIRECT("'SorP'!$A$"&amp;MATCH($J2455,SorP!$B$1:$B$6230,0))))</f>
        <v/>
      </c>
      <c r="U2455" s="238"/>
      <c r="V2455" s="270" t="e">
        <f>IF(C2455="",NA(),MATCH($B2455&amp;$C2455,'Smelter Look-up'!$J:$J,0))</f>
        <v>#N/A</v>
      </c>
      <c r="W2455" s="271"/>
      <c r="X2455" s="271">
        <f t="shared" ca="1" si="349"/>
        <v>0</v>
      </c>
      <c r="Y2455" s="271"/>
      <c r="Z2455" s="271"/>
      <c r="AB2455" s="273" t="str">
        <f t="shared" si="350"/>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ref="S2475" ca="1" si="351">IF(B2475="","",IF(ISERROR(MATCH($E2475,CL,0)),"Unknown",INDIRECT("'C'!$A$"&amp;MATCH($E2475,CL,0)+1)))</f>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ref="AB2475" si="352">B2475&amp;C2475</f>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ca="1">IF(B2476="","",IF(ISERROR(MATCH($E2476,CL,0)),"Unknown",INDIRECT("'C'!$A$"&amp;MATCH($E2476,CL,0)+1)))</f>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B2476&amp;C2476</f>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ref="S2477" ca="1" si="353">IF(B2477="","",IF(ISERROR(MATCH($E2477,CL,0)),"Unknown",INDIRECT("'C'!$A$"&amp;MATCH($E2477,CL,0)+1)))</f>
        <v/>
      </c>
      <c r="T2477" s="222" t="str">
        <f ca="1">IF(B2477="","",IF(ISERROR(MATCH($J2477,SorP!$B$1:$B$6230,0)),"",INDIRECT("'SorP'!$A$"&amp;MATCH($J2477,SorP!$B$1:$B$6230,0))))</f>
        <v/>
      </c>
      <c r="U2477" s="238"/>
      <c r="V2477" s="270" t="e">
        <f>IF(C2477="",NA(),MATCH($B2477&amp;$C2477,'Smelter Look-up'!$J:$J,0))</f>
        <v>#N/A</v>
      </c>
      <c r="W2477" s="271"/>
      <c r="X2477" s="271"/>
      <c r="Y2477" s="271"/>
      <c r="Z2477" s="271"/>
      <c r="AB2477" s="273"/>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ref="S2478:S2489" ca="1" si="354">IF(B2478="","",IF(ISERROR(MATCH($E2478,CL,0)),"Unknown",INDIRECT("'C'!$A$"&amp;MATCH($E2478,CL,0)+1)))</f>
        <v/>
      </c>
      <c r="T2478" s="222" t="str">
        <f ca="1">IF(B2478="","",IF(ISERROR(MATCH($J2478,SorP!$B$1:$B$6230,0)),"",INDIRECT("'SorP'!$A$"&amp;MATCH($J2478,SorP!$B$1:$B$6230,0))))</f>
        <v/>
      </c>
      <c r="U2478" s="238"/>
      <c r="V2478" s="270" t="e">
        <f>IF(C2478="",NA(),MATCH($B2478&amp;$C2478,'Smelter Look-up'!$J:$J,0))</f>
        <v>#N/A</v>
      </c>
      <c r="W2478" s="271"/>
      <c r="X2478" s="271"/>
      <c r="Y2478" s="271"/>
      <c r="Z2478" s="271"/>
      <c r="AB2478" s="273"/>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54"/>
        <v/>
      </c>
      <c r="T2479" s="222" t="str">
        <f ca="1">IF(B2479="","",IF(ISERROR(MATCH($J2479,SorP!$B$1:$B$6230,0)),"",INDIRECT("'SorP'!$A$"&amp;MATCH($J2479,SorP!$B$1:$B$6230,0))))</f>
        <v/>
      </c>
      <c r="U2479" s="238"/>
      <c r="V2479" s="270" t="e">
        <f>IF(C2479="",NA(),MATCH($B2479&amp;$C2479,'Smelter Look-up'!$J:$J,0))</f>
        <v>#N/A</v>
      </c>
      <c r="W2479" s="271"/>
      <c r="X2479" s="271"/>
      <c r="Y2479" s="271"/>
      <c r="Z2479" s="271"/>
      <c r="AB2479" s="273"/>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54"/>
        <v/>
      </c>
      <c r="T2480" s="222" t="str">
        <f ca="1">IF(B2480="","",IF(ISERROR(MATCH($J2480,SorP!$B$1:$B$6230,0)),"",INDIRECT("'SorP'!$A$"&amp;MATCH($J2480,SorP!$B$1:$B$6230,0))))</f>
        <v/>
      </c>
      <c r="U2480" s="238"/>
      <c r="V2480" s="270" t="e">
        <f>IF(C2480="",NA(),MATCH($B2480&amp;$C2480,'Smelter Look-up'!$J:$J,0))</f>
        <v>#N/A</v>
      </c>
      <c r="W2480" s="271"/>
      <c r="X2480" s="271"/>
      <c r="Y2480" s="271"/>
      <c r="Z2480" s="271"/>
      <c r="AB2480" s="273"/>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54"/>
        <v/>
      </c>
      <c r="T2481" s="222" t="str">
        <f ca="1">IF(B2481="","",IF(ISERROR(MATCH($J2481,SorP!$B$1:$B$6230,0)),"",INDIRECT("'SorP'!$A$"&amp;MATCH($J2481,SorP!$B$1:$B$6230,0))))</f>
        <v/>
      </c>
      <c r="U2481" s="238"/>
      <c r="V2481" s="270" t="e">
        <f>IF(C2481="",NA(),MATCH($B2481&amp;$C2481,'Smelter Look-up'!$J:$J,0))</f>
        <v>#N/A</v>
      </c>
      <c r="W2481" s="271"/>
      <c r="X2481" s="271"/>
      <c r="Y2481" s="271"/>
      <c r="Z2481" s="271"/>
      <c r="AB2481" s="273"/>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54"/>
        <v/>
      </c>
      <c r="T2482" s="222" t="str">
        <f ca="1">IF(B2482="","",IF(ISERROR(MATCH($J2482,SorP!$B$1:$B$6230,0)),"",INDIRECT("'SorP'!$A$"&amp;MATCH($J2482,SorP!$B$1:$B$6230,0))))</f>
        <v/>
      </c>
      <c r="U2482" s="238"/>
      <c r="V2482" s="270" t="e">
        <f>IF(C2482="",NA(),MATCH($B2482&amp;$C2482,'Smelter Look-up'!$J:$J,0))</f>
        <v>#N/A</v>
      </c>
      <c r="W2482" s="271"/>
      <c r="X2482" s="271"/>
      <c r="Y2482" s="271"/>
      <c r="Z2482" s="271"/>
      <c r="AB2482" s="273"/>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54"/>
        <v/>
      </c>
      <c r="T2483" s="222" t="str">
        <f ca="1">IF(B2483="","",IF(ISERROR(MATCH($J2483,SorP!$B$1:$B$6230,0)),"",INDIRECT("'SorP'!$A$"&amp;MATCH($J2483,SorP!$B$1:$B$6230,0))))</f>
        <v/>
      </c>
      <c r="U2483" s="238"/>
      <c r="V2483" s="270" t="e">
        <f>IF(C2483="",NA(),MATCH($B2483&amp;$C2483,'Smelter Look-up'!$J:$J,0))</f>
        <v>#N/A</v>
      </c>
      <c r="W2483" s="271"/>
      <c r="X2483" s="271"/>
      <c r="Y2483" s="271"/>
      <c r="Z2483" s="271"/>
      <c r="AB2483" s="273"/>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54"/>
        <v/>
      </c>
      <c r="T2484" s="222" t="str">
        <f ca="1">IF(B2484="","",IF(ISERROR(MATCH($J2484,SorP!$B$1:$B$6230,0)),"",INDIRECT("'SorP'!$A$"&amp;MATCH($J2484,SorP!$B$1:$B$6230,0))))</f>
        <v/>
      </c>
      <c r="U2484" s="238"/>
      <c r="V2484" s="270" t="e">
        <f>IF(C2484="",NA(),MATCH($B2484&amp;$C2484,'Smelter Look-up'!$J:$J,0))</f>
        <v>#N/A</v>
      </c>
      <c r="W2484" s="271"/>
      <c r="X2484" s="271"/>
      <c r="Y2484" s="271"/>
      <c r="Z2484" s="271"/>
      <c r="AB2484" s="273"/>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54"/>
        <v/>
      </c>
      <c r="T2485" s="222" t="str">
        <f ca="1">IF(B2485="","",IF(ISERROR(MATCH($J2485,SorP!$B$1:$B$6230,0)),"",INDIRECT("'SorP'!$A$"&amp;MATCH($J2485,SorP!$B$1:$B$6230,0))))</f>
        <v/>
      </c>
      <c r="U2485" s="238"/>
      <c r="V2485" s="270" t="e">
        <f>IF(C2485="",NA(),MATCH($B2485&amp;$C2485,'Smelter Look-up'!$J:$J,0))</f>
        <v>#N/A</v>
      </c>
      <c r="W2485" s="271"/>
      <c r="X2485" s="271"/>
      <c r="Y2485" s="271"/>
      <c r="Z2485" s="271"/>
      <c r="AB2485" s="273"/>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54"/>
        <v/>
      </c>
      <c r="T2486" s="222" t="str">
        <f ca="1">IF(B2486="","",IF(ISERROR(MATCH($J2486,SorP!$B$1:$B$6230,0)),"",INDIRECT("'SorP'!$A$"&amp;MATCH($J2486,SorP!$B$1:$B$6230,0))))</f>
        <v/>
      </c>
      <c r="U2486" s="238"/>
      <c r="V2486" s="270" t="e">
        <f>IF(C2486="",NA(),MATCH($B2486&amp;$C2486,'Smelter Look-up'!$J:$J,0))</f>
        <v>#N/A</v>
      </c>
      <c r="W2486" s="271"/>
      <c r="X2486" s="271"/>
      <c r="Y2486" s="271"/>
      <c r="Z2486" s="271"/>
      <c r="AB2486" s="273"/>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54"/>
        <v/>
      </c>
      <c r="T2487" s="222" t="str">
        <f ca="1">IF(B2487="","",IF(ISERROR(MATCH($J2487,SorP!$B$1:$B$6230,0)),"",INDIRECT("'SorP'!$A$"&amp;MATCH($J2487,SorP!$B$1:$B$6230,0))))</f>
        <v/>
      </c>
      <c r="U2487" s="238"/>
      <c r="V2487" s="270" t="e">
        <f>IF(C2487="",NA(),MATCH($B2487&amp;$C2487,'Smelter Look-up'!$J:$J,0))</f>
        <v>#N/A</v>
      </c>
      <c r="W2487" s="271"/>
      <c r="X2487" s="271"/>
      <c r="Y2487" s="271"/>
      <c r="Z2487" s="271"/>
      <c r="AB2487" s="273"/>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54"/>
        <v/>
      </c>
      <c r="T2488" s="222" t="str">
        <f ca="1">IF(B2488="","",IF(ISERROR(MATCH($J2488,SorP!$B$1:$B$6230,0)),"",INDIRECT("'SorP'!$A$"&amp;MATCH($J2488,SorP!$B$1:$B$6230,0))))</f>
        <v/>
      </c>
      <c r="U2488" s="238"/>
      <c r="V2488" s="270" t="e">
        <f>IF(C2488="",NA(),MATCH($B2488&amp;$C2488,'Smelter Look-up'!$J:$J,0))</f>
        <v>#N/A</v>
      </c>
      <c r="W2488" s="271"/>
      <c r="X2488" s="271">
        <f ca="1">IF(AND(C2488="Smelter not listed",OR(LEN(D2488)=0,LEN(E2488)=0)),1,0)</f>
        <v>0</v>
      </c>
      <c r="Y2488" s="271"/>
      <c r="Z2488" s="271"/>
      <c r="AB2488" s="273" t="str">
        <f>B2488&amp;C2488</f>
        <v/>
      </c>
    </row>
    <row r="2489" spans="1:28" ht="13.5" thickBot="1">
      <c r="A2489" s="292"/>
      <c r="B2489" s="274"/>
      <c r="C2489" s="274"/>
      <c r="D2489" s="275"/>
      <c r="E2489" s="275"/>
      <c r="F2489" s="275"/>
      <c r="G2489" s="275"/>
      <c r="H2489" s="275"/>
      <c r="I2489" s="275"/>
      <c r="J2489" s="275"/>
      <c r="K2489" s="275"/>
      <c r="L2489" s="275"/>
      <c r="M2489" s="275"/>
      <c r="N2489" s="275"/>
      <c r="O2489" s="275"/>
      <c r="P2489" s="275"/>
      <c r="Q2489" s="239"/>
      <c r="R2489" s="215"/>
      <c r="S2489" s="222" t="str">
        <f t="shared" ca="1" si="354"/>
        <v/>
      </c>
      <c r="T2489" s="222" t="str">
        <f ca="1">IF(B2489="","",IF(ISERROR(MATCH($J2489,SorP!$B$1:$B$6230,0)),"",INDIRECT("'SorP'!$A$"&amp;MATCH($J2489,SorP!$B$1:$B$6230,0))))</f>
        <v/>
      </c>
      <c r="AB2489" s="272" t="str">
        <f>B2489&amp;C2489</f>
        <v/>
      </c>
    </row>
    <row r="2490" spans="1:28" ht="13.5" thickTop="1">
      <c r="U2490" s="277"/>
      <c r="V2490" s="277"/>
      <c r="W2490" s="277"/>
      <c r="X2490" s="277"/>
      <c r="Y2490" s="277"/>
      <c r="Z2490" s="277"/>
    </row>
    <row r="2491" spans="1:28">
      <c r="U2491" s="277"/>
      <c r="V2491" s="277"/>
      <c r="W2491" s="277"/>
      <c r="X2491" s="277"/>
      <c r="Y2491" s="277"/>
      <c r="Z2491" s="277"/>
    </row>
    <row r="2492" spans="1:28" ht="13.5" thickBot="1">
      <c r="U2492" s="277"/>
      <c r="V2492" s="277"/>
      <c r="W2492" s="277"/>
      <c r="X2492" s="277"/>
      <c r="Y2492" s="277"/>
      <c r="Z2492" s="277"/>
    </row>
  </sheetData>
  <sheetProtection algorithmName="SHA-512" hashValue="+r1CTYSlHrA5vV0quPApz4siblL4kNjlw364k8UbDFFp4K6xZePIO7D6iuJQBgzB8Jj55JwZVlg9LWkJJgPK3Q==" saltValue="rEh3n15PjLJFbx5dprOteg==" spinCount="100000" sheet="1" formatRows="0" deleteRows="0" autoFilter="0"/>
  <autoFilter ref="A4:Q248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6777E13-5572-479A-A7D3-F635FAC8114E}"/>
    </customSheetView>
  </customSheetViews>
  <mergeCells count="3">
    <mergeCell ref="J2:O2"/>
    <mergeCell ref="B3:E3"/>
    <mergeCell ref="G3:I3"/>
  </mergeCells>
  <conditionalFormatting sqref="B21:B2488">
    <cfRule type="expression" dxfId="171" priority="152" stopIfTrue="1">
      <formula>IF(B21="",TRUE)</formula>
    </cfRule>
    <cfRule type="expression" dxfId="170" priority="163" stopIfTrue="1">
      <formula>IF(AND(COUNTIF(MetalSmelter,B21&amp;C21)=0,LEN(C21)&gt;0),TRUE,FALSE)</formula>
    </cfRule>
  </conditionalFormatting>
  <conditionalFormatting sqref="D21:D2488">
    <cfRule type="expression" dxfId="169" priority="146" stopIfTrue="1">
      <formula>IF(AND(LEN($C21)&gt;0,($C21&lt;&gt;"Smelter Not Listed")),1,0)</formula>
    </cfRule>
    <cfRule type="expression" dxfId="168" priority="171" stopIfTrue="1">
      <formula>IF(AND(D21="",$C21=$X$4),TRUE)</formula>
    </cfRule>
    <cfRule type="expression" dxfId="167" priority="172" stopIfTrue="1">
      <formula>IF(FIND("!",D21),TRUE)</formula>
    </cfRule>
  </conditionalFormatting>
  <conditionalFormatting sqref="G21:G2488">
    <cfRule type="expression" dxfId="166" priority="173" stopIfTrue="1">
      <formula>IF(FIND("Enter smelter details",G21),TRUE)</formula>
    </cfRule>
  </conditionalFormatting>
  <conditionalFormatting sqref="R5:R2489 E21:E2488">
    <cfRule type="expression" dxfId="165" priority="159" stopIfTrue="1">
      <formula>IF(AND(E5="",$C5=$X$4),TRUE)</formula>
    </cfRule>
    <cfRule type="expression" dxfId="164" priority="160" stopIfTrue="1">
      <formula>IF(FIND("!",E5),TRUE)</formula>
    </cfRule>
  </conditionalFormatting>
  <conditionalFormatting sqref="F21:F2488">
    <cfRule type="expression" dxfId="163" priority="150" stopIfTrue="1">
      <formula>IF(AND(LEN($A21)&gt;0,$A21&lt;&gt;$F21),TRUE,FALSE)</formula>
    </cfRule>
  </conditionalFormatting>
  <conditionalFormatting sqref="C21:C2488">
    <cfRule type="expression" dxfId="162" priority="149" stopIfTrue="1">
      <formula>IF(AND(B21&lt;&gt;"",C21=""),TRUE)</formula>
    </cfRule>
  </conditionalFormatting>
  <conditionalFormatting sqref="B5:B19">
    <cfRule type="expression" dxfId="161" priority="128" stopIfTrue="1">
      <formula>IF(B5="",TRUE)</formula>
    </cfRule>
    <cfRule type="expression" dxfId="160" priority="131" stopIfTrue="1">
      <formula>IF(AND(COUNTIF(MetalSmelter,B5&amp;C5)=0,LEN(C5)&gt;0),TRUE,FALSE)</formula>
    </cfRule>
  </conditionalFormatting>
  <conditionalFormatting sqref="D5:D19">
    <cfRule type="expression" dxfId="159" priority="125" stopIfTrue="1">
      <formula>IF(AND(LEN($C5)&gt;0,($C5&lt;&gt;"Smelter Not Listed")),1,0)</formula>
    </cfRule>
    <cfRule type="expression" dxfId="158" priority="132" stopIfTrue="1">
      <formula>IF(AND(D5="",$C5=$X$4),TRUE)</formula>
    </cfRule>
    <cfRule type="expression" dxfId="157" priority="133" stopIfTrue="1">
      <formula>IF(FIND("!",D5),TRUE)</formula>
    </cfRule>
  </conditionalFormatting>
  <conditionalFormatting sqref="G5:G19">
    <cfRule type="expression" dxfId="156" priority="134" stopIfTrue="1">
      <formula>IF(FIND("Enter smelter details",G5),TRUE)</formula>
    </cfRule>
  </conditionalFormatting>
  <conditionalFormatting sqref="E5:E19">
    <cfRule type="expression" dxfId="155" priority="129" stopIfTrue="1">
      <formula>IF(AND(E5="",$C5=$X$4),TRUE)</formula>
    </cfRule>
    <cfRule type="expression" dxfId="154" priority="130" stopIfTrue="1">
      <formula>IF(FIND("!",E5),TRUE)</formula>
    </cfRule>
  </conditionalFormatting>
  <conditionalFormatting sqref="F5:F19">
    <cfRule type="expression" dxfId="153" priority="127" stopIfTrue="1">
      <formula>IF(AND(LEN($A5)&gt;0,$A5&lt;&gt;$F5),TRUE,FALSE)</formula>
    </cfRule>
  </conditionalFormatting>
  <conditionalFormatting sqref="C5:C19">
    <cfRule type="expression" dxfId="152" priority="126" stopIfTrue="1">
      <formula>IF(AND(B5&lt;&gt;"",C5=""),TRUE)</formula>
    </cfRule>
  </conditionalFormatting>
  <conditionalFormatting sqref="B20">
    <cfRule type="expression" dxfId="151" priority="118" stopIfTrue="1">
      <formula>IF(B20="",TRUE)</formula>
    </cfRule>
    <cfRule type="expression" dxfId="150" priority="121" stopIfTrue="1">
      <formula>IF(AND(COUNTIF(MetalSmelter,B20&amp;C20)=0,LEN(C20)&gt;0),TRUE,FALSE)</formula>
    </cfRule>
  </conditionalFormatting>
  <conditionalFormatting sqref="D20">
    <cfRule type="expression" dxfId="149" priority="115" stopIfTrue="1">
      <formula>IF(AND(LEN($C20)&gt;0,($C20&lt;&gt;"Smelter Not Listed")),1,0)</formula>
    </cfRule>
    <cfRule type="expression" dxfId="148" priority="122" stopIfTrue="1">
      <formula>IF(AND(D20="",$C20=$X$4),TRUE)</formula>
    </cfRule>
    <cfRule type="expression" dxfId="147" priority="123" stopIfTrue="1">
      <formula>IF(FIND("!",D20),TRUE)</formula>
    </cfRule>
  </conditionalFormatting>
  <conditionalFormatting sqref="G20">
    <cfRule type="expression" dxfId="146" priority="124" stopIfTrue="1">
      <formula>IF(FIND("Enter smelter details",G20),TRUE)</formula>
    </cfRule>
  </conditionalFormatting>
  <conditionalFormatting sqref="E20">
    <cfRule type="expression" dxfId="145" priority="119" stopIfTrue="1">
      <formula>IF(AND(E20="",$C20=$X$4),TRUE)</formula>
    </cfRule>
    <cfRule type="expression" dxfId="144" priority="120" stopIfTrue="1">
      <formula>IF(FIND("!",E20),TRUE)</formula>
    </cfRule>
  </conditionalFormatting>
  <conditionalFormatting sqref="F20">
    <cfRule type="expression" dxfId="143" priority="117" stopIfTrue="1">
      <formula>IF(AND(LEN($A20)&gt;0,$A20&lt;&gt;$F20),TRUE,FALSE)</formula>
    </cfRule>
  </conditionalFormatting>
  <conditionalFormatting sqref="C20">
    <cfRule type="expression" dxfId="142" priority="116" stopIfTrue="1">
      <formula>IF(AND(B20&lt;&gt;"",C20=""),TRUE)</formula>
    </cfRule>
  </conditionalFormatting>
  <conditionalFormatting sqref="O5:O7">
    <cfRule type="expression" dxfId="141" priority="113" stopIfTrue="1">
      <formula>IF(AND(O5="",$C5=$X$4),TRUE)</formula>
    </cfRule>
    <cfRule type="expression" dxfId="140" priority="114" stopIfTrue="1">
      <formula>IF(FIND("!",O5),TRUE)</formula>
    </cfRule>
  </conditionalFormatting>
  <conditionalFormatting sqref="O10">
    <cfRule type="expression" dxfId="139" priority="111" stopIfTrue="1">
      <formula>IF(AND(O10="",$C10=$X$4),TRUE)</formula>
    </cfRule>
    <cfRule type="expression" dxfId="138" priority="112" stopIfTrue="1">
      <formula>IF(FIND("!",O10),TRUE)</formula>
    </cfRule>
  </conditionalFormatting>
  <conditionalFormatting sqref="O13:O14">
    <cfRule type="expression" dxfId="137" priority="109" stopIfTrue="1">
      <formula>IF(AND(O13="",$C13=$X$4),TRUE)</formula>
    </cfRule>
    <cfRule type="expression" dxfId="136" priority="110" stopIfTrue="1">
      <formula>IF(FIND("!",O13),TRUE)</formula>
    </cfRule>
  </conditionalFormatting>
  <conditionalFormatting sqref="O16">
    <cfRule type="expression" dxfId="135" priority="107" stopIfTrue="1">
      <formula>IF(AND(O16="",$C16=$X$4),TRUE)</formula>
    </cfRule>
    <cfRule type="expression" dxfId="134" priority="108" stopIfTrue="1">
      <formula>IF(FIND("!",O16),TRUE)</formula>
    </cfRule>
  </conditionalFormatting>
  <conditionalFormatting sqref="O50">
    <cfRule type="expression" dxfId="133" priority="105" stopIfTrue="1">
      <formula>IF(AND(O50="",$C50=$X$4),TRUE)</formula>
    </cfRule>
    <cfRule type="expression" dxfId="132" priority="106" stopIfTrue="1">
      <formula>IF(FIND("!",O50),TRUE)</formula>
    </cfRule>
  </conditionalFormatting>
  <conditionalFormatting sqref="O90">
    <cfRule type="expression" dxfId="131" priority="103" stopIfTrue="1">
      <formula>IF(AND(O90="",$C90=$X$4),TRUE)</formula>
    </cfRule>
    <cfRule type="expression" dxfId="130" priority="104" stopIfTrue="1">
      <formula>IF(FIND("!",O90),TRUE)</formula>
    </cfRule>
  </conditionalFormatting>
  <conditionalFormatting sqref="O94">
    <cfRule type="expression" dxfId="129" priority="101" stopIfTrue="1">
      <formula>IF(AND(O94="",$C94=$X$4),TRUE)</formula>
    </cfRule>
    <cfRule type="expression" dxfId="128" priority="102" stopIfTrue="1">
      <formula>IF(FIND("!",O94),TRUE)</formula>
    </cfRule>
  </conditionalFormatting>
  <conditionalFormatting sqref="O97">
    <cfRule type="expression" dxfId="127" priority="99" stopIfTrue="1">
      <formula>IF(AND(O97="",$C97=$X$4),TRUE)</formula>
    </cfRule>
    <cfRule type="expression" dxfId="126" priority="100" stopIfTrue="1">
      <formula>IF(FIND("!",O97),TRUE)</formula>
    </cfRule>
  </conditionalFormatting>
  <conditionalFormatting sqref="O98">
    <cfRule type="expression" dxfId="125" priority="97" stopIfTrue="1">
      <formula>IF(AND(O98="",$C98=$X$4),TRUE)</formula>
    </cfRule>
    <cfRule type="expression" dxfId="124" priority="98" stopIfTrue="1">
      <formula>IF(FIND("!",O98),TRUE)</formula>
    </cfRule>
  </conditionalFormatting>
  <conditionalFormatting sqref="O105:O107">
    <cfRule type="expression" dxfId="123" priority="95" stopIfTrue="1">
      <formula>IF(AND(O105="",$C105=$X$4),TRUE)</formula>
    </cfRule>
    <cfRule type="expression" dxfId="122" priority="96" stopIfTrue="1">
      <formula>IF(FIND("!",O105),TRUE)</formula>
    </cfRule>
  </conditionalFormatting>
  <conditionalFormatting sqref="O123">
    <cfRule type="expression" dxfId="121" priority="93" stopIfTrue="1">
      <formula>IF(AND(O123="",$C123=$X$4),TRUE)</formula>
    </cfRule>
    <cfRule type="expression" dxfId="120" priority="94" stopIfTrue="1">
      <formula>IF(FIND("!",O123),TRUE)</formula>
    </cfRule>
  </conditionalFormatting>
  <conditionalFormatting sqref="O130">
    <cfRule type="expression" dxfId="119" priority="91" stopIfTrue="1">
      <formula>IF(AND(O130="",$C130=$X$4),TRUE)</formula>
    </cfRule>
    <cfRule type="expression" dxfId="118" priority="92" stopIfTrue="1">
      <formula>IF(FIND("!",O130),TRUE)</formula>
    </cfRule>
  </conditionalFormatting>
  <conditionalFormatting sqref="O136">
    <cfRule type="expression" dxfId="117" priority="89" stopIfTrue="1">
      <formula>IF(AND(O136="",$C136=$X$4),TRUE)</formula>
    </cfRule>
    <cfRule type="expression" dxfId="116" priority="90" stopIfTrue="1">
      <formula>IF(FIND("!",O136),TRUE)</formula>
    </cfRule>
  </conditionalFormatting>
  <conditionalFormatting sqref="O138:O139">
    <cfRule type="expression" dxfId="115" priority="87" stopIfTrue="1">
      <formula>IF(AND(O138="",$C138=$X$4),TRUE)</formula>
    </cfRule>
    <cfRule type="expression" dxfId="114" priority="88" stopIfTrue="1">
      <formula>IF(FIND("!",O138),TRUE)</formula>
    </cfRule>
  </conditionalFormatting>
  <conditionalFormatting sqref="O141:O143">
    <cfRule type="expression" dxfId="113" priority="85" stopIfTrue="1">
      <formula>IF(AND(O141="",$C141=$X$4),TRUE)</formula>
    </cfRule>
    <cfRule type="expression" dxfId="112" priority="86" stopIfTrue="1">
      <formula>IF(FIND("!",O141),TRUE)</formula>
    </cfRule>
  </conditionalFormatting>
  <conditionalFormatting sqref="O153">
    <cfRule type="expression" dxfId="111" priority="83" stopIfTrue="1">
      <formula>IF(AND(O153="",$C153=$X$4),TRUE)</formula>
    </cfRule>
    <cfRule type="expression" dxfId="110" priority="84" stopIfTrue="1">
      <formula>IF(FIND("!",O153),TRUE)</formula>
    </cfRule>
  </conditionalFormatting>
  <conditionalFormatting sqref="O158:O159">
    <cfRule type="expression" dxfId="109" priority="81" stopIfTrue="1">
      <formula>IF(AND(O158="",$C158=$X$4),TRUE)</formula>
    </cfRule>
    <cfRule type="expression" dxfId="108" priority="82" stopIfTrue="1">
      <formula>IF(FIND("!",O158),TRUE)</formula>
    </cfRule>
  </conditionalFormatting>
  <conditionalFormatting sqref="O167">
    <cfRule type="expression" dxfId="107" priority="79" stopIfTrue="1">
      <formula>IF(AND(O167="",$C167=$X$4),TRUE)</formula>
    </cfRule>
    <cfRule type="expression" dxfId="106" priority="80" stopIfTrue="1">
      <formula>IF(FIND("!",O167),TRUE)</formula>
    </cfRule>
  </conditionalFormatting>
  <conditionalFormatting sqref="O183">
    <cfRule type="expression" dxfId="105" priority="77" stopIfTrue="1">
      <formula>IF(AND(O183="",$C183=$X$4),TRUE)</formula>
    </cfRule>
    <cfRule type="expression" dxfId="104" priority="78" stopIfTrue="1">
      <formula>IF(FIND("!",O183),TRUE)</formula>
    </cfRule>
  </conditionalFormatting>
  <conditionalFormatting sqref="O189">
    <cfRule type="expression" dxfId="103" priority="75" stopIfTrue="1">
      <formula>IF(AND(O189="",$C189=$X$4),TRUE)</formula>
    </cfRule>
    <cfRule type="expression" dxfId="102" priority="76" stopIfTrue="1">
      <formula>IF(FIND("!",O189),TRUE)</formula>
    </cfRule>
  </conditionalFormatting>
  <conditionalFormatting sqref="O196:O198">
    <cfRule type="expression" dxfId="101" priority="73" stopIfTrue="1">
      <formula>IF(AND(O196="",$C196=$X$4),TRUE)</formula>
    </cfRule>
    <cfRule type="expression" dxfId="100" priority="74" stopIfTrue="1">
      <formula>IF(FIND("!",O196),TRUE)</formula>
    </cfRule>
  </conditionalFormatting>
  <conditionalFormatting sqref="O200">
    <cfRule type="expression" dxfId="99" priority="71" stopIfTrue="1">
      <formula>IF(AND(O200="",$C200=$X$4),TRUE)</formula>
    </cfRule>
    <cfRule type="expression" dxfId="98" priority="72" stopIfTrue="1">
      <formula>IF(FIND("!",O200),TRUE)</formula>
    </cfRule>
  </conditionalFormatting>
  <conditionalFormatting sqref="O212:O215">
    <cfRule type="expression" dxfId="97" priority="69" stopIfTrue="1">
      <formula>IF(AND(O212="",$C212=$X$4),TRUE)</formula>
    </cfRule>
    <cfRule type="expression" dxfId="96" priority="70" stopIfTrue="1">
      <formula>IF(FIND("!",O212),TRUE)</formula>
    </cfRule>
  </conditionalFormatting>
  <conditionalFormatting sqref="O218:O220">
    <cfRule type="expression" dxfId="95" priority="67" stopIfTrue="1">
      <formula>IF(AND(O218="",$C218=$X$4),TRUE)</formula>
    </cfRule>
    <cfRule type="expression" dxfId="94" priority="68" stopIfTrue="1">
      <formula>IF(FIND("!",O218),TRUE)</formula>
    </cfRule>
  </conditionalFormatting>
  <conditionalFormatting sqref="O224">
    <cfRule type="expression" dxfId="93" priority="65" stopIfTrue="1">
      <formula>IF(AND(O224="",$C224=$X$4),TRUE)</formula>
    </cfRule>
    <cfRule type="expression" dxfId="92" priority="66" stopIfTrue="1">
      <formula>IF(FIND("!",O224),TRUE)</formula>
    </cfRule>
  </conditionalFormatting>
  <conditionalFormatting sqref="O226">
    <cfRule type="expression" dxfId="91" priority="63" stopIfTrue="1">
      <formula>IF(AND(O226="",$C226=$X$4),TRUE)</formula>
    </cfRule>
    <cfRule type="expression" dxfId="90" priority="64" stopIfTrue="1">
      <formula>IF(FIND("!",O226),TRUE)</formula>
    </cfRule>
  </conditionalFormatting>
  <conditionalFormatting sqref="O228">
    <cfRule type="expression" dxfId="89" priority="61" stopIfTrue="1">
      <formula>IF(AND(O228="",$C228=$X$4),TRUE)</formula>
    </cfRule>
    <cfRule type="expression" dxfId="88" priority="62" stopIfTrue="1">
      <formula>IF(FIND("!",O228),TRUE)</formula>
    </cfRule>
  </conditionalFormatting>
  <conditionalFormatting sqref="O230">
    <cfRule type="expression" dxfId="87" priority="59" stopIfTrue="1">
      <formula>IF(AND(O230="",$C230=$X$4),TRUE)</formula>
    </cfRule>
    <cfRule type="expression" dxfId="86" priority="60" stopIfTrue="1">
      <formula>IF(FIND("!",O230),TRUE)</formula>
    </cfRule>
  </conditionalFormatting>
  <conditionalFormatting sqref="O232">
    <cfRule type="expression" dxfId="85" priority="57" stopIfTrue="1">
      <formula>IF(AND(O232="",$C232=$X$4),TRUE)</formula>
    </cfRule>
    <cfRule type="expression" dxfId="84" priority="58" stopIfTrue="1">
      <formula>IF(FIND("!",O232),TRUE)</formula>
    </cfRule>
  </conditionalFormatting>
  <conditionalFormatting sqref="O234">
    <cfRule type="expression" dxfId="83" priority="55" stopIfTrue="1">
      <formula>IF(AND(O234="",$C234=$X$4),TRUE)</formula>
    </cfRule>
    <cfRule type="expression" dxfId="82" priority="56" stopIfTrue="1">
      <formula>IF(FIND("!",O234),TRUE)</formula>
    </cfRule>
  </conditionalFormatting>
  <conditionalFormatting sqref="O235">
    <cfRule type="expression" dxfId="81" priority="53" stopIfTrue="1">
      <formula>IF(AND(O235="",$C235=$X$4),TRUE)</formula>
    </cfRule>
    <cfRule type="expression" dxfId="80" priority="54" stopIfTrue="1">
      <formula>IF(FIND("!",O235),TRUE)</formula>
    </cfRule>
  </conditionalFormatting>
  <conditionalFormatting sqref="O236">
    <cfRule type="expression" dxfId="79" priority="51" stopIfTrue="1">
      <formula>IF(AND(O236="",$C236=$X$4),TRUE)</formula>
    </cfRule>
    <cfRule type="expression" dxfId="78" priority="52" stopIfTrue="1">
      <formula>IF(FIND("!",O236),TRUE)</formula>
    </cfRule>
  </conditionalFormatting>
  <conditionalFormatting sqref="O238">
    <cfRule type="expression" dxfId="77" priority="49" stopIfTrue="1">
      <formula>IF(AND(O238="",$C238=$X$4),TRUE)</formula>
    </cfRule>
    <cfRule type="expression" dxfId="76" priority="50" stopIfTrue="1">
      <formula>IF(FIND("!",O238),TRUE)</formula>
    </cfRule>
  </conditionalFormatting>
  <conditionalFormatting sqref="O241">
    <cfRule type="expression" dxfId="75" priority="47" stopIfTrue="1">
      <formula>IF(AND(O241="",$C241=$X$4),TRUE)</formula>
    </cfRule>
    <cfRule type="expression" dxfId="74" priority="48" stopIfTrue="1">
      <formula>IF(FIND("!",O241),TRUE)</formula>
    </cfRule>
  </conditionalFormatting>
  <conditionalFormatting sqref="O246">
    <cfRule type="expression" dxfId="73" priority="45" stopIfTrue="1">
      <formula>IF(AND(O246="",$C246=$X$4),TRUE)</formula>
    </cfRule>
    <cfRule type="expression" dxfId="72" priority="46" stopIfTrue="1">
      <formula>IF(FIND("!",O246),TRUE)</formula>
    </cfRule>
  </conditionalFormatting>
  <conditionalFormatting sqref="O248:O251">
    <cfRule type="expression" dxfId="71" priority="43" stopIfTrue="1">
      <formula>IF(AND(O248="",$C248=$X$4),TRUE)</formula>
    </cfRule>
    <cfRule type="expression" dxfId="70" priority="44" stopIfTrue="1">
      <formula>IF(FIND("!",O248),TRUE)</formula>
    </cfRule>
  </conditionalFormatting>
  <conditionalFormatting sqref="O253:O254">
    <cfRule type="expression" dxfId="69" priority="41" stopIfTrue="1">
      <formula>IF(AND(O253="",$C253=$X$4),TRUE)</formula>
    </cfRule>
    <cfRule type="expression" dxfId="68" priority="42" stopIfTrue="1">
      <formula>IF(FIND("!",O253),TRUE)</formula>
    </cfRule>
  </conditionalFormatting>
  <conditionalFormatting sqref="O256:O257">
    <cfRule type="expression" dxfId="67" priority="39" stopIfTrue="1">
      <formula>IF(AND(O256="",$C256=$X$4),TRUE)</formula>
    </cfRule>
    <cfRule type="expression" dxfId="66" priority="40" stopIfTrue="1">
      <formula>IF(FIND("!",O256),TRUE)</formula>
    </cfRule>
  </conditionalFormatting>
  <conditionalFormatting sqref="O259:O261">
    <cfRule type="expression" dxfId="65" priority="37" stopIfTrue="1">
      <formula>IF(AND(O259="",$C259=$X$4),TRUE)</formula>
    </cfRule>
    <cfRule type="expression" dxfId="64" priority="38" stopIfTrue="1">
      <formula>IF(FIND("!",O259),TRUE)</formula>
    </cfRule>
  </conditionalFormatting>
  <conditionalFormatting sqref="O262">
    <cfRule type="expression" dxfId="63" priority="35" stopIfTrue="1">
      <formula>IF(AND(O262="",$C262=$X$4),TRUE)</formula>
    </cfRule>
    <cfRule type="expression" dxfId="62" priority="36" stopIfTrue="1">
      <formula>IF(FIND("!",O262),TRUE)</formula>
    </cfRule>
  </conditionalFormatting>
  <conditionalFormatting sqref="O264:O265">
    <cfRule type="expression" dxfId="61" priority="33" stopIfTrue="1">
      <formula>IF(AND(O264="",$C264=$X$4),TRUE)</formula>
    </cfRule>
    <cfRule type="expression" dxfId="60" priority="34" stopIfTrue="1">
      <formula>IF(FIND("!",O264),TRUE)</formula>
    </cfRule>
  </conditionalFormatting>
  <conditionalFormatting sqref="O267">
    <cfRule type="expression" dxfId="59" priority="31" stopIfTrue="1">
      <formula>IF(AND(O267="",$C267=$X$4),TRUE)</formula>
    </cfRule>
    <cfRule type="expression" dxfId="58" priority="32" stopIfTrue="1">
      <formula>IF(FIND("!",O267),TRUE)</formula>
    </cfRule>
  </conditionalFormatting>
  <conditionalFormatting sqref="O270:O273">
    <cfRule type="expression" dxfId="57" priority="29" stopIfTrue="1">
      <formula>IF(AND(O270="",$C270=$X$4),TRUE)</formula>
    </cfRule>
    <cfRule type="expression" dxfId="56" priority="30" stopIfTrue="1">
      <formula>IF(FIND("!",O270),TRUE)</formula>
    </cfRule>
  </conditionalFormatting>
  <conditionalFormatting sqref="O276">
    <cfRule type="expression" dxfId="55" priority="27" stopIfTrue="1">
      <formula>IF(AND(O276="",$C276=$X$4),TRUE)</formula>
    </cfRule>
    <cfRule type="expression" dxfId="54" priority="28" stopIfTrue="1">
      <formula>IF(FIND("!",O276),TRUE)</formula>
    </cfRule>
  </conditionalFormatting>
  <conditionalFormatting sqref="O280:O292">
    <cfRule type="expression" dxfId="53" priority="25" stopIfTrue="1">
      <formula>IF(AND(O280="",$C280=$X$4),TRUE)</formula>
    </cfRule>
    <cfRule type="expression" dxfId="52" priority="26" stopIfTrue="1">
      <formula>IF(FIND("!",O280),TRUE)</formula>
    </cfRule>
  </conditionalFormatting>
  <conditionalFormatting sqref="O302:O303">
    <cfRule type="expression" dxfId="51" priority="23" stopIfTrue="1">
      <formula>IF(AND(O302="",$C302=$X$4),TRUE)</formula>
    </cfRule>
    <cfRule type="expression" dxfId="50" priority="24" stopIfTrue="1">
      <formula>IF(FIND("!",O302),TRUE)</formula>
    </cfRule>
  </conditionalFormatting>
  <conditionalFormatting sqref="O305">
    <cfRule type="expression" dxfId="49" priority="21" stopIfTrue="1">
      <formula>IF(AND(O305="",$C305=$X$4),TRUE)</formula>
    </cfRule>
    <cfRule type="expression" dxfId="48" priority="22" stopIfTrue="1">
      <formula>IF(FIND("!",O305),TRUE)</formula>
    </cfRule>
  </conditionalFormatting>
  <conditionalFormatting sqref="O316">
    <cfRule type="expression" dxfId="47" priority="19" stopIfTrue="1">
      <formula>IF(AND(O316="",$C316=$X$4),TRUE)</formula>
    </cfRule>
    <cfRule type="expression" dxfId="46" priority="20" stopIfTrue="1">
      <formula>IF(FIND("!",O316),TRUE)</formula>
    </cfRule>
  </conditionalFormatting>
  <conditionalFormatting sqref="O317:O340">
    <cfRule type="expression" dxfId="45" priority="17" stopIfTrue="1">
      <formula>IF(AND(O317="",$C317=$X$4),TRUE)</formula>
    </cfRule>
    <cfRule type="expression" dxfId="44" priority="18" stopIfTrue="1">
      <formula>IF(FIND("!",O317),TRUE)</formula>
    </cfRule>
  </conditionalFormatting>
  <conditionalFormatting sqref="O32">
    <cfRule type="expression" dxfId="43" priority="15" stopIfTrue="1">
      <formula>IF(AND(O32="",$C32=$X$4),TRUE)</formula>
    </cfRule>
    <cfRule type="expression" dxfId="42" priority="16" stopIfTrue="1">
      <formula>IF(FIND("!",O32),TRUE)</formula>
    </cfRule>
  </conditionalFormatting>
  <conditionalFormatting sqref="O33">
    <cfRule type="expression" dxfId="41" priority="13" stopIfTrue="1">
      <formula>IF(AND(O33="",$C33=$X$4),TRUE)</formula>
    </cfRule>
    <cfRule type="expression" dxfId="40" priority="14" stopIfTrue="1">
      <formula>IF(FIND("!",O33),TRUE)</formula>
    </cfRule>
  </conditionalFormatting>
  <conditionalFormatting sqref="O42">
    <cfRule type="expression" dxfId="39" priority="11" stopIfTrue="1">
      <formula>IF(AND(O42="",$C42=$X$4),TRUE)</formula>
    </cfRule>
    <cfRule type="expression" dxfId="38" priority="12" stopIfTrue="1">
      <formula>IF(FIND("!",O42),TRUE)</formula>
    </cfRule>
  </conditionalFormatting>
  <conditionalFormatting sqref="O46">
    <cfRule type="expression" dxfId="37" priority="9" stopIfTrue="1">
      <formula>IF(AND(O46="",$C46=$X$4),TRUE)</formula>
    </cfRule>
    <cfRule type="expression" dxfId="36" priority="10" stopIfTrue="1">
      <formula>IF(FIND("!",O46),TRUE)</formula>
    </cfRule>
  </conditionalFormatting>
  <conditionalFormatting sqref="O56">
    <cfRule type="expression" dxfId="35" priority="7" stopIfTrue="1">
      <formula>IF(AND(O56="",$C56=$X$4),TRUE)</formula>
    </cfRule>
    <cfRule type="expression" dxfId="34" priority="8" stopIfTrue="1">
      <formula>IF(FIND("!",O56),TRUE)</formula>
    </cfRule>
  </conditionalFormatting>
  <conditionalFormatting sqref="O145">
    <cfRule type="expression" dxfId="33" priority="5" stopIfTrue="1">
      <formula>IF(AND(O145="",$C145=$X$4),TRUE)</formula>
    </cfRule>
    <cfRule type="expression" dxfId="32" priority="6" stopIfTrue="1">
      <formula>IF(FIND("!",O145),TRUE)</formula>
    </cfRule>
  </conditionalFormatting>
  <conditionalFormatting sqref="O147">
    <cfRule type="expression" dxfId="31" priority="3" stopIfTrue="1">
      <formula>IF(AND(O147="",$C147=$X$4),TRUE)</formula>
    </cfRule>
    <cfRule type="expression" dxfId="30" priority="4" stopIfTrue="1">
      <formula>IF(FIND("!",O147),TRUE)</formula>
    </cfRule>
  </conditionalFormatting>
  <conditionalFormatting sqref="O151">
    <cfRule type="expression" dxfId="29" priority="1" stopIfTrue="1">
      <formula>IF(AND(O151="",$C151=$X$4),TRUE)</formula>
    </cfRule>
    <cfRule type="expression" dxfId="28" priority="2" stopIfTrue="1">
      <formula>IF(FIND("!",O151),TRUE)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P8" sqref="P8"/>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TI Fluid Systems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Sarah Collier</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conflictminerals@tifs.com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1 248-296-8533</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Brian Schantz</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conflictminerals@tifs.com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44568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t="str">
        <f>IF(AND($B$14="Yes",$B$19="Yes"),Declaration!D56,0)</f>
        <v>Greater than 75%</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www.tifluidsystems.com/supplier-resource-center/#supplier-downloads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List'!AB$5:AB$2488,"Tantalum?*")&gt;0),0,1)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List'!AB$5:AB$2488,"Tin?*")&gt;0),0,1)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List'!AB$5:AB$2488,"Gold?*")&gt;0),0,1)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List'!AB$5:AB$2488,"Tungsten?*")&gt;0),0,1)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List'!C5:C2488,"Smelter not listed")=0,0,1)</f>
        <v>0</v>
      </c>
      <c r="G69" s="81">
        <f ca="1">IF(OR(SUMPRODUCT(('Smelter List'!C5:C2488="Smelter not listed")*('Smelter List'!D5:D2488=""))&gt;0,SUMPRODUCT(('Smelter List'!C5:C2488="Smelter not listed")*('Smelter List'!E5:E2488=""))&gt;0),1,0)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selection sqref="A1:G1"/>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Collier, Sarah</cp:lastModifiedBy>
  <cp:lastPrinted>2015-04-21T20:47:43Z</cp:lastPrinted>
  <dcterms:created xsi:type="dcterms:W3CDTF">2010-06-21T21:00:23Z</dcterms:created>
  <dcterms:modified xsi:type="dcterms:W3CDTF">2022-05-10T17:11:08Z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